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З-2022\375\ЗЦП 2 ЛС и ИМН\"/>
    </mc:Choice>
  </mc:AlternateContent>
  <bookViews>
    <workbookView xWindow="0" yWindow="0" windowWidth="19905" windowHeight="7290"/>
  </bookViews>
  <sheets>
    <sheet name="Протокол итогов ЗЦП" sheetId="1" r:id="rId1"/>
  </sheets>
  <definedNames>
    <definedName name="_xlnm._FilterDatabase" localSheetId="0" hidden="1">'Протокол итогов ЗЦП'!$A$26:$AF$28</definedName>
    <definedName name="_xlnm.Print_Area" localSheetId="0">'Протокол итогов ЗЦП'!$A$1:$Z$138</definedName>
  </definedNames>
  <calcPr calcId="162913"/>
</workbook>
</file>

<file path=xl/calcChain.xml><?xml version="1.0" encoding="utf-8"?>
<calcChain xmlns="http://schemas.openxmlformats.org/spreadsheetml/2006/main">
  <c r="F127" i="1" l="1"/>
  <c r="G124" i="1"/>
  <c r="F123" i="1"/>
  <c r="F120" i="1" l="1"/>
  <c r="G126" i="1"/>
  <c r="G125" i="1"/>
  <c r="F122" i="1"/>
  <c r="F121" i="1"/>
  <c r="B127" i="1"/>
  <c r="B126" i="1"/>
  <c r="B125" i="1"/>
  <c r="B124" i="1"/>
  <c r="B123" i="1"/>
  <c r="B107" i="1"/>
  <c r="B106" i="1"/>
  <c r="B105" i="1"/>
  <c r="B104" i="1"/>
  <c r="B103" i="1"/>
  <c r="B102" i="1"/>
  <c r="B101" i="1"/>
  <c r="Z30" i="1"/>
  <c r="Z31" i="1"/>
  <c r="Z32" i="1"/>
  <c r="Z33" i="1"/>
  <c r="Z34" i="1"/>
  <c r="Z35" i="1"/>
  <c r="Z36" i="1"/>
  <c r="Z37" i="1"/>
  <c r="Z38" i="1"/>
  <c r="Z39" i="1"/>
  <c r="Z40" i="1"/>
  <c r="Z47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29" i="1"/>
  <c r="X94" i="1" l="1"/>
  <c r="X91" i="1"/>
  <c r="X81" i="1"/>
  <c r="X79" i="1"/>
  <c r="Z79" i="1" s="1"/>
  <c r="X78" i="1"/>
  <c r="X77" i="1"/>
  <c r="X76" i="1"/>
  <c r="X75" i="1"/>
  <c r="X74" i="1"/>
  <c r="X73" i="1"/>
  <c r="X71" i="1"/>
  <c r="X68" i="1"/>
  <c r="X67" i="1"/>
  <c r="X65" i="1"/>
  <c r="X62" i="1"/>
  <c r="X59" i="1"/>
  <c r="X55" i="1"/>
  <c r="X53" i="1"/>
  <c r="X51" i="1"/>
  <c r="X52" i="1"/>
  <c r="X50" i="1"/>
  <c r="X47" i="1"/>
  <c r="X41" i="1"/>
  <c r="Z41" i="1" s="1"/>
  <c r="X42" i="1"/>
  <c r="Z42" i="1" s="1"/>
  <c r="X43" i="1"/>
  <c r="Z43" i="1" s="1"/>
  <c r="X44" i="1"/>
  <c r="Z44" i="1" s="1"/>
  <c r="X45" i="1"/>
  <c r="Z45" i="1" s="1"/>
  <c r="X46" i="1"/>
  <c r="Z46" i="1" s="1"/>
  <c r="X48" i="1"/>
  <c r="Z48" i="1" s="1"/>
  <c r="X40" i="1"/>
  <c r="X38" i="1"/>
  <c r="X37" i="1"/>
  <c r="X33" i="1"/>
  <c r="X29" i="1"/>
  <c r="P27" i="1" l="1"/>
  <c r="V27" i="1"/>
  <c r="T27" i="1"/>
  <c r="R27" i="1"/>
  <c r="N27" i="1"/>
  <c r="L27" i="1"/>
  <c r="J27" i="1"/>
  <c r="G94" i="1" l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B100" i="1"/>
  <c r="G95" i="1" l="1"/>
  <c r="B121" i="1" l="1"/>
  <c r="B122" i="1"/>
  <c r="H27" i="1" l="1"/>
  <c r="B120" i="1" l="1"/>
</calcChain>
</file>

<file path=xl/comments1.xml><?xml version="1.0" encoding="utf-8"?>
<comments xmlns="http://schemas.openxmlformats.org/spreadsheetml/2006/main">
  <authors>
    <author>Автор</author>
  </authors>
  <commentList>
    <comment ref="E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ост 25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ост 30, уменьш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ск 745,17</t>
        </r>
      </text>
    </comment>
  </commentList>
</comments>
</file>

<file path=xl/sharedStrings.xml><?xml version="1.0" encoding="utf-8"?>
<sst xmlns="http://schemas.openxmlformats.org/spreadsheetml/2006/main" count="291" uniqueCount="202">
  <si>
    <t>№</t>
  </si>
  <si>
    <t>Наименование</t>
  </si>
  <si>
    <t>Техническая спецификация</t>
  </si>
  <si>
    <t>Ед.изм</t>
  </si>
  <si>
    <t>Потенциальные 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</si>
  <si>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</si>
  <si>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</si>
  <si>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</si>
  <si>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</si>
  <si>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</si>
  <si>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</si>
  <si>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</si>
  <si>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</si>
  <si>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Общая сумма, в тенге</t>
  </si>
  <si>
    <t>Потенциальные поставщики представившие ценовые предложения</t>
  </si>
  <si>
    <t>Дата и время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</si>
  <si>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</t>
  </si>
  <si>
    <t>Краткое описание заукпаемых товаров и сопоставления ценовых предложений:</t>
  </si>
  <si>
    <t>Соответствует требованиям запроса ценовых предложений</t>
  </si>
  <si>
    <t>Содержания конвертов на соответствия к квалификационным требованиям</t>
  </si>
  <si>
    <t>Основания отклонения тендерных заявок:</t>
  </si>
  <si>
    <t>Заключение касательно документов по закупу :</t>
  </si>
  <si>
    <r>
      <t xml:space="preserve">Наименование заказчика (организатор) закупок – </t>
    </r>
    <r>
      <rPr>
        <b/>
        <sz val="9"/>
        <color theme="1"/>
        <rFont val="Times New Roman"/>
        <family val="1"/>
        <charset val="204"/>
      </rPr>
      <t>РКП на ПХВ «Республиканский клинический госпиталь для инвалидов Отечественной войны» МЗ РК .</t>
    </r>
  </si>
  <si>
    <r>
      <t>Адрес заказчика (организатора) закупок:</t>
    </r>
    <r>
      <rPr>
        <b/>
        <sz val="9"/>
        <color theme="1"/>
        <rFont val="Times New Roman"/>
        <family val="1"/>
        <charset val="204"/>
      </rPr>
      <t>г.Алматы, ул.Ә.Кекілбайұлы 129А, кабинет государственных закупок</t>
    </r>
  </si>
  <si>
    <t xml:space="preserve">РКП на ПХВ «Республиканский клинический госпиталь для инвалидов Отечественной войны» МЗ РК </t>
  </si>
  <si>
    <t>шт</t>
  </si>
  <si>
    <t>ТОО "INKAR"</t>
  </si>
  <si>
    <t>ТОО "Kelun-Kazpharm"</t>
  </si>
  <si>
    <t>фл</t>
  </si>
  <si>
    <t>ампул</t>
  </si>
  <si>
    <t>флак</t>
  </si>
  <si>
    <t>таб</t>
  </si>
  <si>
    <t xml:space="preserve">Натрия хлорид </t>
  </si>
  <si>
    <t>упак</t>
  </si>
  <si>
    <t>Наконечники ректальные одноразовы для взрослых</t>
  </si>
  <si>
    <t>Алматинская обл. Карасайский р-н, п.Кокузек, д.1147</t>
  </si>
  <si>
    <t>г.Алматы, пр. Сейсуллина, уг.ул.Маметовой, д.404/67</t>
  </si>
  <si>
    <t>г.Алматы, пр.Суюнбая 153</t>
  </si>
  <si>
    <t xml:space="preserve">Заведующая аптекой ______________________________Кимадиева Г.К. </t>
  </si>
  <si>
    <t xml:space="preserve">Специалист  по государственным закупкам__________________________Джандаулетова А.Ш. </t>
  </si>
  <si>
    <t>ТОО "Pharmprovide"</t>
  </si>
  <si>
    <t>№ закупки:2</t>
  </si>
  <si>
    <t xml:space="preserve">Пентоксифиллин </t>
  </si>
  <si>
    <t>компл</t>
  </si>
  <si>
    <t>рулон</t>
  </si>
  <si>
    <t>Гель для УЗИ исслед. 5,0кг</t>
  </si>
  <si>
    <t>бутл</t>
  </si>
  <si>
    <t>Спирт этиловый 70 % - 50,0мл</t>
  </si>
  <si>
    <t>шприц однораз. 20,0 мл 3-х компонентный</t>
  </si>
  <si>
    <t xml:space="preserve">шприц однораз. 5,0 мл 3-х компонентный </t>
  </si>
  <si>
    <t>Одноразовые простыни из нетканного материала в рулонах 100*70  по 50метр</t>
  </si>
  <si>
    <t xml:space="preserve">Цена </t>
  </si>
  <si>
    <t>Согласно пункта 109 ностаящих правил не соблюдения условий запроса (не соответствие технической спецификации) потенцального поставщика ТОО "Альянс-Фарм"</t>
  </si>
  <si>
    <t>По лотам № 1;5 ценовые предложение отклонены:</t>
  </si>
  <si>
    <t>г.Алматы  ул.Блока 14</t>
  </si>
  <si>
    <t xml:space="preserve">Декстроза/Глюкоза  </t>
  </si>
  <si>
    <t>Глюкоза  5% 250мл  раствор для инфузий</t>
  </si>
  <si>
    <t>Зопиклон</t>
  </si>
  <si>
    <t>Зопиклон таблетки, покрытые пле- ночной оболочкой 7,5 мг</t>
  </si>
  <si>
    <t>Ацетилцистеин</t>
  </si>
  <si>
    <t>гранулы 200мг   3 гр, №0</t>
  </si>
  <si>
    <t>пакет</t>
  </si>
  <si>
    <t xml:space="preserve">Ибупрофен </t>
  </si>
  <si>
    <t>Крем 50г</t>
  </si>
  <si>
    <t>тюб</t>
  </si>
  <si>
    <t xml:space="preserve">Левокарнитин  </t>
  </si>
  <si>
    <t>Левокарнитин  раствор для иньекции  1,0г./ 5мл</t>
  </si>
  <si>
    <t>Натрия хлорид 0,9% - 100 мл раствор для инфузий</t>
  </si>
  <si>
    <t>Натрия хлорид 0,9%  раствор для инфузий 200мл</t>
  </si>
  <si>
    <t>Пентоксифиллин раствор для инъекций 2%, 5 мл</t>
  </si>
  <si>
    <t>раствор для инъекций 0,5% мг/мл -200мл</t>
  </si>
  <si>
    <t>Аргинин</t>
  </si>
  <si>
    <t>раствор для инфузии  4,2% 100мл</t>
  </si>
  <si>
    <t>Магния гидроксид и алюминия гидроксид</t>
  </si>
  <si>
    <t>Суспензия для приема внутрь 15мл</t>
  </si>
  <si>
    <t xml:space="preserve">Р-р  Дифенгидрамин 0,2 амминофиллин 2,0 прокаин 2,0 -400мл </t>
  </si>
  <si>
    <t xml:space="preserve"> (Бронхолитическая смесь)</t>
  </si>
  <si>
    <t>Эуфиллин</t>
  </si>
  <si>
    <t>Раствор эуфиллина  2,4% 400,1</t>
  </si>
  <si>
    <t xml:space="preserve">Папаверина г/х </t>
  </si>
  <si>
    <t>Раствор папаверина г/х 1% 400,1</t>
  </si>
  <si>
    <t>Прокаин/ новокаин</t>
  </si>
  <si>
    <t xml:space="preserve">Раствор новокаина 0,5% 400,0 раствор </t>
  </si>
  <si>
    <t>Калия иодид</t>
  </si>
  <si>
    <t>Раствор калия иодида 3% 400,0мл наружное</t>
  </si>
  <si>
    <t xml:space="preserve">Кальция хлорид </t>
  </si>
  <si>
    <t>Раствор кальция хлорид  3% 400,0мл наружное</t>
  </si>
  <si>
    <t>Натрия бромид</t>
  </si>
  <si>
    <t xml:space="preserve">Раствор натрия бромида 3% 400,0 наружное </t>
  </si>
  <si>
    <t xml:space="preserve">Магния сульфат </t>
  </si>
  <si>
    <t>Раствор магния сульфат 5% 400,0мл наружное</t>
  </si>
  <si>
    <t>Перекись водорода</t>
  </si>
  <si>
    <t>Перекись водорода р-р для наружн.применения 6% 500 мл</t>
  </si>
  <si>
    <t>Перекись водорода р-р для наружн.применения 3% 500 мл</t>
  </si>
  <si>
    <t>Уксусной кислота</t>
  </si>
  <si>
    <t xml:space="preserve">Раствор уксусной кислоты 0,1% 400,0мл наружный </t>
  </si>
  <si>
    <t>Фурациллин</t>
  </si>
  <si>
    <t>Раствор фурациллина 0,02% -400 мл стерильно</t>
  </si>
  <si>
    <t xml:space="preserve">Раствор формалина </t>
  </si>
  <si>
    <t>Раствор формалина 10% 500мл</t>
  </si>
  <si>
    <t>Бинт нестерильный</t>
  </si>
  <si>
    <t>7м х 14 см</t>
  </si>
  <si>
    <t>штука</t>
  </si>
  <si>
    <t xml:space="preserve">Бумага для ЭКГ BTL -08LT plus ECG </t>
  </si>
  <si>
    <t>Бумага для ЭКГ BTL -08LT plus ECG 210*280*249</t>
  </si>
  <si>
    <t>Вата медицинская   н/с</t>
  </si>
  <si>
    <t>Вата медицинская   н/с 100,1</t>
  </si>
  <si>
    <t>Вазелин</t>
  </si>
  <si>
    <t>25кг</t>
  </si>
  <si>
    <t>кг</t>
  </si>
  <si>
    <t>Озекерит</t>
  </si>
  <si>
    <t>20кг</t>
  </si>
  <si>
    <t>Парафин</t>
  </si>
  <si>
    <t>30кг</t>
  </si>
  <si>
    <t xml:space="preserve"> Соль для ванн морская</t>
  </si>
  <si>
    <t>500г.</t>
  </si>
  <si>
    <t>уп</t>
  </si>
  <si>
    <t>Гель для УЗИ исслед.</t>
  </si>
  <si>
    <t>Игла бабочка</t>
  </si>
  <si>
    <t xml:space="preserve">одноразовый  р. 20, 22 Иглы бабочки в комплекте с луэр-адаптером и держателем размер  21Gх3/4” (0,8х19мм) с длиной катетера 19см </t>
  </si>
  <si>
    <t>Катетер перифирический</t>
  </si>
  <si>
    <t>Катетер перифирический  разм.G 18, 20, 21, 21</t>
  </si>
  <si>
    <t>Набор реактивов для предстерилизационного контроля/ Азопирам</t>
  </si>
  <si>
    <t xml:space="preserve">Азопирам 100мл контроль  качества предстерилизациооной очистке с фенолфталейном </t>
  </si>
  <si>
    <t>набор</t>
  </si>
  <si>
    <t xml:space="preserve">Наконечники ректальные одноразовы </t>
  </si>
  <si>
    <t xml:space="preserve">Презерватив латексные </t>
  </si>
  <si>
    <t>Презерватив латексные №1 с не ароматизированной смазкой "Ванька-Встанька" гладкий</t>
  </si>
  <si>
    <t>Простыни из нетканного материала</t>
  </si>
  <si>
    <t>Спирт этиловый</t>
  </si>
  <si>
    <t xml:space="preserve">Спиртовая салфетка </t>
  </si>
  <si>
    <t xml:space="preserve">Спиртовая салфетка 65*60 мм </t>
  </si>
  <si>
    <t xml:space="preserve">Термоиндикатор </t>
  </si>
  <si>
    <t>Термоиндикатор 132t № 999</t>
  </si>
  <si>
    <t>Термоиндикатор ТИП 180° С №499</t>
  </si>
  <si>
    <t>Тест полоски для опред.сахара крови</t>
  </si>
  <si>
    <t xml:space="preserve">Халат мед однораз. </t>
  </si>
  <si>
    <t>Халат мед однораз. из нетканного материала</t>
  </si>
  <si>
    <t xml:space="preserve">Шприц 3-х компонентный  одноразовый </t>
  </si>
  <si>
    <t>шприц 3-х компонентный  одноразовый 50мл</t>
  </si>
  <si>
    <t>шприц однораз. 10 мл 3-х компонентный</t>
  </si>
  <si>
    <t>шприц однораз. 2,0 мл 3-х компонентный</t>
  </si>
  <si>
    <t xml:space="preserve">Электрод многоразовый </t>
  </si>
  <si>
    <t xml:space="preserve">Электрод многоразовый грудной в комплекте 6шт для ЭКГ BTL-08 Holter (для взрослых) </t>
  </si>
  <si>
    <t xml:space="preserve">Электрод многоразовый для конечности в комплекте 4шт для ЭКГ BTL-08 Holter (для взрослых) </t>
  </si>
  <si>
    <t xml:space="preserve">Катетер Фолея урологический </t>
  </si>
  <si>
    <t>Катетер Фолея 2-х  ходовой однократного применения стерильный, размер 18, 20: латексный с силиконовым покрытием</t>
  </si>
  <si>
    <t xml:space="preserve">Глюкометр </t>
  </si>
  <si>
    <t>Зажимы для носа</t>
  </si>
  <si>
    <t>Спирография BTL</t>
  </si>
  <si>
    <t>Кабель для BTL холтер</t>
  </si>
  <si>
    <t>ЭКГ BTL-08 Holter</t>
  </si>
  <si>
    <t>комп</t>
  </si>
  <si>
    <t xml:space="preserve"> Щипцы биопсинные</t>
  </si>
  <si>
    <t>биопсинные щипцы овальные с иглой с отверстями длиной 230 диаметр 2.8 мм для ФГДС одноразовые №9</t>
  </si>
  <si>
    <t>Щетка для очистки</t>
  </si>
  <si>
    <t>Щетка PULL THRU для очистки каналов эндоскопа эффективно очищает все каналы диаметром от  2,8 мм до 5 мм за один прием. PULL THRU  позволяет значительно сократить время, необходимое для ручной очистки каналов  эндоскопа и улучшает общую эффективность процесса очистки.</t>
  </si>
  <si>
    <t>Интубационные трубки</t>
  </si>
  <si>
    <t>Интубационные трубки, разм №6,5; 7; 7,5; 8; (каждый размер по 2шт) с стилетом (интрадюссером)</t>
  </si>
  <si>
    <t>Набор ортофарингиальный воздуховод</t>
  </si>
  <si>
    <t>Набор ортофарингиальный воздуховод №5</t>
  </si>
  <si>
    <t xml:space="preserve">Назогастральный зонд </t>
  </si>
  <si>
    <t>Пинцет анатомический</t>
  </si>
  <si>
    <t>Щипцы Мэгила изогнутые</t>
  </si>
  <si>
    <t>Щипцы Мэгила изогнутые для взрослых</t>
  </si>
  <si>
    <t xml:space="preserve">Центрально венозный катетер </t>
  </si>
  <si>
    <t>Центрально венозный катетер размер F 7,4</t>
  </si>
  <si>
    <t xml:space="preserve">Ларингиальные маски </t>
  </si>
  <si>
    <t>Ларингиальные маски для взрослых размер №4; 5;</t>
  </si>
  <si>
    <t>Манжет для измерения артериального давления для прикроватного монитора</t>
  </si>
  <si>
    <t>Манжет для измерения артериального давления взрослых для прикроватного монитора "NIHON KODEN"</t>
  </si>
  <si>
    <t>Бумага для ЭКГ аппарат EDAN SE-601B, лента диаграммная, разм.110*140*142</t>
  </si>
  <si>
    <t xml:space="preserve">Итого </t>
  </si>
  <si>
    <t xml:space="preserve">        25.01.2022г,    11: 30 мин</t>
  </si>
  <si>
    <t>ТОО "ІСКЕР МЕДВЕРВИС"</t>
  </si>
  <si>
    <t xml:space="preserve">        26.01.2022г,    10: 30 мин</t>
  </si>
  <si>
    <t xml:space="preserve">        26.01.2022г,    10: 40 мин</t>
  </si>
  <si>
    <t>ТОО "МФК Биола"</t>
  </si>
  <si>
    <t xml:space="preserve">        26.01.2022г,    17: 00 мин</t>
  </si>
  <si>
    <t xml:space="preserve">        27.01.2022г,    08: 30 мин</t>
  </si>
  <si>
    <t>ТОО "Алауфарма"</t>
  </si>
  <si>
    <t xml:space="preserve">        27.01.2022г,    08: 40 мин</t>
  </si>
  <si>
    <t>ТОО "Аудан-Дәрі"</t>
  </si>
  <si>
    <t xml:space="preserve">        27.01.2022г,    09: 50 мин</t>
  </si>
  <si>
    <t xml:space="preserve">        26.01.2022г,    17: 20 мин</t>
  </si>
  <si>
    <t>ТОО Альянс-Фарм"</t>
  </si>
  <si>
    <t>Тест полоски для опред.сахара крови №50</t>
  </si>
  <si>
    <t>Протокол №2</t>
  </si>
  <si>
    <r>
      <t>Дата  протокола: 27.</t>
    </r>
    <r>
      <rPr>
        <b/>
        <sz val="9"/>
        <rFont val="Times New Roman"/>
        <family val="1"/>
        <charset val="204"/>
      </rPr>
      <t xml:space="preserve"> 01. 2022 г, время: 12 часов 00 минут</t>
    </r>
  </si>
  <si>
    <r>
      <t>Дата начала приема заявок :</t>
    </r>
    <r>
      <rPr>
        <b/>
        <sz val="9"/>
        <color theme="1"/>
        <rFont val="Times New Roman"/>
        <family val="1"/>
        <charset val="204"/>
      </rPr>
      <t xml:space="preserve"> 20.01</t>
    </r>
    <r>
      <rPr>
        <b/>
        <sz val="9"/>
        <rFont val="Times New Roman"/>
        <family val="1"/>
        <charset val="204"/>
      </rPr>
      <t xml:space="preserve">.2022 г. с 10:00 ч       </t>
    </r>
    <r>
      <rPr>
        <b/>
        <sz val="9"/>
        <color rgb="FFFF0000"/>
        <rFont val="Times New Roman"/>
        <family val="1"/>
        <charset val="204"/>
      </rPr>
      <t xml:space="preserve"> </t>
    </r>
  </si>
  <si>
    <r>
      <t>Дата окончания приема заявок:</t>
    </r>
    <r>
      <rPr>
        <b/>
        <sz val="9"/>
        <rFont val="Times New Roman"/>
        <family val="1"/>
        <charset val="204"/>
      </rPr>
      <t xml:space="preserve"> 27.01.2022 г, до 10:00 ч</t>
    </r>
  </si>
  <si>
    <t xml:space="preserve">                                                                        об итогах  закупок  Закуп  лекарственных средств и медицинских изделий, фармацевтических услуг  способом «Запроса ценовых предложений», согласно Постановления Правительства Республики Казахстан от 04  июня 2021 года № 375</t>
  </si>
  <si>
    <r>
      <t xml:space="preserve">Наименование закупки: </t>
    </r>
    <r>
      <rPr>
        <b/>
        <sz val="9"/>
        <color theme="1"/>
        <rFont val="Times New Roman"/>
        <family val="1"/>
        <charset val="204"/>
      </rPr>
      <t>Закуп  лекарственных средств и изделий медицинского назначения</t>
    </r>
  </si>
  <si>
    <t>В соответствии с Главой 9 Постановления Правительства РК № 375 от 04 июня 2021 года 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услуг" провели закупки, способом запроса ценовых предложений.</t>
  </si>
  <si>
    <t xml:space="preserve">В ответ к участию в закупках способом запроса ценовых предложений до истечении окончательного срока представил потенциальный поставщик:ТОО "Kelun-Kazpharm", ТОО "ІСКЕР МЕДВЕРВИС", ТОО "Pharmprovide",  ТОО "МФК Биола", ТОО "Альянс-Фарм", ТОО "INKAR", ТОО "Алауфарма" ТОО "Аудан-Дәрі", </t>
  </si>
  <si>
    <t>г.Алматы, м-н Самал-1, дом 1</t>
  </si>
  <si>
    <t>г.Алматы, м-н Шугыла ул Жуалы, дом 28,2</t>
  </si>
  <si>
    <t>г.Алматы  ул.Монгольская д.44</t>
  </si>
  <si>
    <t>г.Алматы  ул. Байзакова, д.280, н.п.3</t>
  </si>
  <si>
    <t>Зам. директора по стратегическому развитию и организационно-экономической работе _______________Байтуганов Р.Т.</t>
  </si>
  <si>
    <t xml:space="preserve">   2. Закуп  не состоялся по следующим лотам: 2;3;4;6;8;11;21;27;29;30;31;33;34;36;37;39;42;43;45;55;56;57;58;59;60;61;62;63;65;66.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</si>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</sst>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0_);\(0\)"/>
    <numFmt numFmtId="166" formatCode="_-* #,##0\ _₸_-;\-* #,##0\ _₸_-;_-* &quot;-&quot;??\ _₸_-;_-@_-"/>
  </numFmts>
  <fonts count="2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</cellStyleXfs>
  <cellXfs count="226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/>
    <xf numFmtId="0" fontId="9" fillId="0" borderId="0" xfId="0" applyFont="1" applyFill="1" applyAlignment="1"/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/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5" fillId="0" borderId="3" xfId="1" applyFont="1" applyBorder="1" applyAlignment="1">
      <alignment vertical="top" wrapText="1"/>
    </xf>
    <xf numFmtId="0" fontId="15" fillId="2" borderId="3" xfId="0" applyFont="1" applyFill="1" applyBorder="1" applyAlignment="1">
      <alignment horizontal="left" vertical="top" wrapText="1"/>
    </xf>
    <xf numFmtId="164" fontId="1" fillId="0" borderId="0" xfId="6" applyFont="1" applyFill="1" applyAlignment="1">
      <alignment horizontal="center"/>
    </xf>
    <xf numFmtId="164" fontId="3" fillId="2" borderId="3" xfId="6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6" fontId="4" fillId="2" borderId="3" xfId="6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164" fontId="1" fillId="2" borderId="0" xfId="6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8" fillId="2" borderId="0" xfId="0" applyFont="1" applyFill="1"/>
    <xf numFmtId="0" fontId="15" fillId="0" borderId="3" xfId="0" applyFont="1" applyBorder="1" applyAlignment="1">
      <alignment horizontal="center" vertical="center"/>
    </xf>
    <xf numFmtId="0" fontId="15" fillId="3" borderId="3" xfId="9" applyNumberFormat="1" applyFont="1" applyFill="1" applyBorder="1" applyAlignment="1">
      <alignment horizontal="left" vertical="top" wrapText="1"/>
    </xf>
    <xf numFmtId="0" fontId="15" fillId="2" borderId="3" xfId="9" applyNumberFormat="1" applyFont="1" applyFill="1" applyBorder="1" applyAlignment="1">
      <alignment horizontal="center" vertical="center" wrapText="1"/>
    </xf>
    <xf numFmtId="43" fontId="15" fillId="3" borderId="3" xfId="6" applyNumberFormat="1" applyFont="1" applyFill="1" applyBorder="1" applyAlignment="1">
      <alignment horizontal="center" vertical="center" wrapText="1"/>
    </xf>
    <xf numFmtId="43" fontId="15" fillId="0" borderId="6" xfId="3" applyNumberFormat="1" applyFont="1" applyBorder="1" applyAlignment="1">
      <alignment horizontal="center" wrapText="1"/>
    </xf>
    <xf numFmtId="0" fontId="15" fillId="0" borderId="3" xfId="0" applyFont="1" applyBorder="1" applyAlignment="1">
      <alignment horizontal="left" vertical="top" wrapText="1"/>
    </xf>
    <xf numFmtId="0" fontId="15" fillId="2" borderId="3" xfId="0" applyNumberFormat="1" applyFont="1" applyFill="1" applyBorder="1" applyAlignment="1">
      <alignment horizontal="center" vertical="center" wrapText="1"/>
    </xf>
    <xf numFmtId="43" fontId="15" fillId="0" borderId="3" xfId="6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top"/>
    </xf>
    <xf numFmtId="0" fontId="15" fillId="2" borderId="3" xfId="0" applyNumberFormat="1" applyFont="1" applyFill="1" applyBorder="1" applyAlignment="1">
      <alignment horizontal="center" vertical="center"/>
    </xf>
    <xf numFmtId="43" fontId="15" fillId="2" borderId="3" xfId="6" applyNumberFormat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left" vertical="top"/>
    </xf>
    <xf numFmtId="0" fontId="15" fillId="2" borderId="3" xfId="1" applyNumberFormat="1" applyFont="1" applyFill="1" applyBorder="1" applyAlignment="1">
      <alignment horizontal="center" vertical="center"/>
    </xf>
    <xf numFmtId="0" fontId="15" fillId="2" borderId="3" xfId="9" applyNumberFormat="1" applyFont="1" applyFill="1" applyBorder="1" applyAlignment="1">
      <alignment horizontal="left" vertical="top" wrapText="1"/>
    </xf>
    <xf numFmtId="43" fontId="15" fillId="2" borderId="3" xfId="6" applyNumberFormat="1" applyFont="1" applyFill="1" applyBorder="1" applyAlignment="1">
      <alignment horizontal="center" vertical="center" wrapText="1"/>
    </xf>
    <xf numFmtId="0" fontId="15" fillId="3" borderId="3" xfId="8" applyNumberFormat="1" applyFont="1" applyFill="1" applyBorder="1" applyAlignment="1">
      <alignment horizontal="left" vertical="top" wrapText="1"/>
    </xf>
    <xf numFmtId="0" fontId="15" fillId="2" borderId="3" xfId="1" applyFont="1" applyFill="1" applyBorder="1" applyAlignment="1">
      <alignment horizontal="left" vertical="top" wrapText="1"/>
    </xf>
    <xf numFmtId="43" fontId="15" fillId="0" borderId="3" xfId="6" applyNumberFormat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top" wrapText="1"/>
    </xf>
    <xf numFmtId="0" fontId="15" fillId="0" borderId="3" xfId="1" applyFont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 wrapText="1"/>
    </xf>
    <xf numFmtId="43" fontId="15" fillId="0" borderId="3" xfId="6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vertical="top" wrapText="1"/>
    </xf>
    <xf numFmtId="43" fontId="15" fillId="0" borderId="3" xfId="3" applyNumberFormat="1" applyFont="1" applyBorder="1" applyAlignment="1">
      <alignment horizont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3" xfId="1" applyFont="1" applyFill="1" applyBorder="1" applyAlignment="1">
      <alignment vertical="center" wrapText="1"/>
    </xf>
    <xf numFmtId="0" fontId="25" fillId="2" borderId="3" xfId="1" applyNumberFormat="1" applyFont="1" applyFill="1" applyBorder="1" applyAlignment="1">
      <alignment horizontal="center" vertical="center"/>
    </xf>
    <xf numFmtId="0" fontId="24" fillId="2" borderId="3" xfId="1" applyFont="1" applyFill="1" applyBorder="1" applyAlignment="1">
      <alignment horizontal="left" vertical="center"/>
    </xf>
    <xf numFmtId="0" fontId="26" fillId="2" borderId="3" xfId="1" applyNumberFormat="1" applyFont="1" applyFill="1" applyBorder="1" applyAlignment="1">
      <alignment horizontal="center" vertical="center"/>
    </xf>
    <xf numFmtId="43" fontId="26" fillId="2" borderId="3" xfId="6" applyNumberFormat="1" applyFont="1" applyFill="1" applyBorder="1" applyAlignment="1">
      <alignment horizontal="center" vertical="center"/>
    </xf>
    <xf numFmtId="164" fontId="27" fillId="2" borderId="3" xfId="6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4" borderId="0" xfId="0" applyFont="1" applyFill="1"/>
    <xf numFmtId="0" fontId="1" fillId="4" borderId="3" xfId="0" applyFont="1" applyFill="1" applyBorder="1" applyAlignment="1">
      <alignment horizontal="center" vertical="center" wrapText="1"/>
    </xf>
    <xf numFmtId="164" fontId="3" fillId="4" borderId="3" xfId="6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5" borderId="3" xfId="0" applyFont="1" applyFill="1" applyBorder="1" applyAlignment="1">
      <alignment horizontal="center" vertical="center" wrapText="1"/>
    </xf>
    <xf numFmtId="164" fontId="3" fillId="5" borderId="3" xfId="6" applyNumberFormat="1" applyFont="1" applyFill="1" applyBorder="1" applyAlignment="1">
      <alignment horizontal="center" vertical="center" wrapText="1"/>
    </xf>
    <xf numFmtId="0" fontId="1" fillId="6" borderId="0" xfId="0" applyFont="1" applyFill="1"/>
    <xf numFmtId="0" fontId="1" fillId="6" borderId="3" xfId="0" applyFont="1" applyFill="1" applyBorder="1" applyAlignment="1">
      <alignment horizontal="center" vertical="center" wrapText="1"/>
    </xf>
    <xf numFmtId="164" fontId="3" fillId="6" borderId="3" xfId="6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3" xfId="0" applyFont="1" applyFill="1" applyBorder="1" applyAlignment="1">
      <alignment horizontal="center" vertical="center" wrapText="1"/>
    </xf>
    <xf numFmtId="164" fontId="3" fillId="7" borderId="3" xfId="6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0" fontId="1" fillId="8" borderId="3" xfId="0" applyFont="1" applyFill="1" applyBorder="1" applyAlignment="1">
      <alignment horizontal="center" vertical="center" wrapText="1"/>
    </xf>
    <xf numFmtId="164" fontId="3" fillId="8" borderId="3" xfId="6" applyNumberFormat="1" applyFont="1" applyFill="1" applyBorder="1" applyAlignment="1">
      <alignment horizontal="center" vertical="center" wrapText="1"/>
    </xf>
    <xf numFmtId="0" fontId="1" fillId="9" borderId="0" xfId="0" applyFont="1" applyFill="1"/>
    <xf numFmtId="0" fontId="1" fillId="9" borderId="3" xfId="0" applyFont="1" applyFill="1" applyBorder="1" applyAlignment="1">
      <alignment horizontal="center" vertical="center" wrapText="1"/>
    </xf>
    <xf numFmtId="164" fontId="3" fillId="9" borderId="3" xfId="6" applyNumberFormat="1" applyFont="1" applyFill="1" applyBorder="1" applyAlignment="1">
      <alignment horizontal="center" vertical="center" wrapText="1"/>
    </xf>
    <xf numFmtId="0" fontId="1" fillId="10" borderId="0" xfId="0" applyFont="1" applyFill="1"/>
    <xf numFmtId="0" fontId="1" fillId="10" borderId="3" xfId="0" applyFont="1" applyFill="1" applyBorder="1" applyAlignment="1">
      <alignment horizontal="center" vertical="center" wrapText="1"/>
    </xf>
    <xf numFmtId="164" fontId="3" fillId="10" borderId="3" xfId="6" applyNumberFormat="1" applyFont="1" applyFill="1" applyBorder="1" applyAlignment="1">
      <alignment horizontal="center" vertical="center" wrapText="1"/>
    </xf>
    <xf numFmtId="0" fontId="28" fillId="3" borderId="3" xfId="9" applyNumberFormat="1" applyFont="1" applyFill="1" applyBorder="1" applyAlignment="1">
      <alignment horizontal="left" vertical="top" wrapText="1"/>
    </xf>
    <xf numFmtId="0" fontId="15" fillId="11" borderId="3" xfId="0" applyFont="1" applyFill="1" applyBorder="1" applyAlignment="1">
      <alignment horizontal="center" vertical="center"/>
    </xf>
    <xf numFmtId="0" fontId="15" fillId="11" borderId="3" xfId="1" applyFont="1" applyFill="1" applyBorder="1" applyAlignment="1">
      <alignment vertical="top" wrapText="1"/>
    </xf>
    <xf numFmtId="0" fontId="15" fillId="11" borderId="3" xfId="1" applyFont="1" applyFill="1" applyBorder="1" applyAlignment="1">
      <alignment horizontal="left" vertical="top"/>
    </xf>
    <xf numFmtId="0" fontId="15" fillId="11" borderId="3" xfId="1" applyNumberFormat="1" applyFont="1" applyFill="1" applyBorder="1" applyAlignment="1">
      <alignment horizontal="center" vertical="center"/>
    </xf>
    <xf numFmtId="43" fontId="15" fillId="11" borderId="3" xfId="6" applyNumberFormat="1" applyFont="1" applyFill="1" applyBorder="1" applyAlignment="1">
      <alignment horizontal="center" vertical="center"/>
    </xf>
    <xf numFmtId="43" fontId="15" fillId="11" borderId="6" xfId="3" applyNumberFormat="1" applyFont="1" applyFill="1" applyBorder="1" applyAlignment="1">
      <alignment horizontal="center" wrapText="1"/>
    </xf>
    <xf numFmtId="164" fontId="3" fillId="11" borderId="3" xfId="6" applyNumberFormat="1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 wrapText="1"/>
    </xf>
    <xf numFmtId="0" fontId="1" fillId="11" borderId="0" xfId="0" applyFont="1" applyFill="1" applyBorder="1"/>
    <xf numFmtId="0" fontId="1" fillId="11" borderId="0" xfId="0" applyFont="1" applyFill="1"/>
    <xf numFmtId="0" fontId="15" fillId="11" borderId="3" xfId="0" applyFont="1" applyFill="1" applyBorder="1" applyAlignment="1">
      <alignment vertical="top" wrapText="1"/>
    </xf>
    <xf numFmtId="0" fontId="15" fillId="11" borderId="3" xfId="0" applyFont="1" applyFill="1" applyBorder="1" applyAlignment="1">
      <alignment horizontal="left" vertical="top" wrapText="1"/>
    </xf>
    <xf numFmtId="0" fontId="15" fillId="11" borderId="3" xfId="9" applyNumberFormat="1" applyFont="1" applyFill="1" applyBorder="1" applyAlignment="1">
      <alignment horizontal="left" vertical="top" wrapText="1"/>
    </xf>
    <xf numFmtId="0" fontId="15" fillId="11" borderId="3" xfId="9" applyNumberFormat="1" applyFont="1" applyFill="1" applyBorder="1" applyAlignment="1">
      <alignment horizontal="center" vertical="center" wrapText="1"/>
    </xf>
    <xf numFmtId="43" fontId="15" fillId="11" borderId="3" xfId="6" applyNumberFormat="1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left" vertical="top"/>
    </xf>
    <xf numFmtId="0" fontId="15" fillId="11" borderId="3" xfId="0" applyNumberFormat="1" applyFont="1" applyFill="1" applyBorder="1" applyAlignment="1">
      <alignment horizontal="center" vertical="center"/>
    </xf>
    <xf numFmtId="0" fontId="15" fillId="11" borderId="3" xfId="1" applyFont="1" applyFill="1" applyBorder="1" applyAlignment="1">
      <alignment horizontal="left" vertical="top" wrapText="1"/>
    </xf>
    <xf numFmtId="0" fontId="15" fillId="11" borderId="3" xfId="0" applyNumberFormat="1" applyFont="1" applyFill="1" applyBorder="1" applyAlignment="1">
      <alignment horizontal="center" vertical="center" wrapText="1"/>
    </xf>
    <xf numFmtId="164" fontId="17" fillId="11" borderId="3" xfId="6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43" fontId="15" fillId="2" borderId="6" xfId="3" applyNumberFormat="1" applyFont="1" applyFill="1" applyBorder="1" applyAlignment="1">
      <alignment horizontal="center" wrapText="1"/>
    </xf>
    <xf numFmtId="164" fontId="1" fillId="11" borderId="3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/>
    </xf>
    <xf numFmtId="166" fontId="4" fillId="10" borderId="3" xfId="6" applyNumberFormat="1" applyFont="1" applyFill="1" applyBorder="1" applyAlignment="1">
      <alignment vertical="center" wrapText="1"/>
    </xf>
    <xf numFmtId="164" fontId="4" fillId="2" borderId="0" xfId="6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164" fontId="1" fillId="2" borderId="0" xfId="6" applyFont="1" applyFill="1" applyBorder="1" applyAlignment="1">
      <alignment horizontal="center" wrapText="1"/>
    </xf>
    <xf numFmtId="164" fontId="4" fillId="2" borderId="0" xfId="6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4" fillId="2" borderId="0" xfId="0" applyFont="1" applyFill="1" applyBorder="1" applyAlignment="1"/>
    <xf numFmtId="0" fontId="19" fillId="2" borderId="0" xfId="0" applyFont="1" applyFill="1"/>
    <xf numFmtId="164" fontId="19" fillId="2" borderId="0" xfId="6" applyFont="1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" fillId="2" borderId="0" xfId="0" applyFont="1" applyFill="1" applyAlignment="1"/>
    <xf numFmtId="164" fontId="1" fillId="2" borderId="0" xfId="6" applyFont="1" applyFill="1" applyAlignment="1">
      <alignment horizontal="center"/>
    </xf>
    <xf numFmtId="0" fontId="8" fillId="2" borderId="0" xfId="0" applyFont="1" applyFill="1" applyAlignment="1"/>
    <xf numFmtId="0" fontId="7" fillId="2" borderId="0" xfId="0" applyFont="1" applyFill="1" applyAlignment="1">
      <alignment vertical="center" wrapText="1"/>
    </xf>
    <xf numFmtId="164" fontId="7" fillId="2" borderId="0" xfId="6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164" fontId="1" fillId="2" borderId="0" xfId="6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7" fillId="2" borderId="0" xfId="0" applyFont="1" applyFill="1"/>
    <xf numFmtId="0" fontId="1" fillId="2" borderId="1" xfId="0" applyFont="1" applyFill="1" applyBorder="1" applyAlignment="1">
      <alignment vertical="top" wrapText="1"/>
    </xf>
    <xf numFmtId="164" fontId="4" fillId="2" borderId="4" xfId="6" applyFont="1" applyFill="1" applyBorder="1" applyAlignment="1">
      <alignment horizontal="center" vertical="center"/>
    </xf>
    <xf numFmtId="164" fontId="4" fillId="2" borderId="2" xfId="6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 wrapText="1"/>
    </xf>
    <xf numFmtId="164" fontId="3" fillId="12" borderId="3" xfId="6" applyNumberFormat="1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/>
    </xf>
    <xf numFmtId="166" fontId="4" fillId="12" borderId="3" xfId="6" applyNumberFormat="1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/>
    </xf>
    <xf numFmtId="166" fontId="4" fillId="6" borderId="3" xfId="6" applyNumberFormat="1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166" fontId="4" fillId="8" borderId="3" xfId="6" applyNumberFormat="1" applyFont="1" applyFill="1" applyBorder="1" applyAlignment="1">
      <alignment vertical="center" wrapText="1"/>
    </xf>
    <xf numFmtId="164" fontId="4" fillId="9" borderId="3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/>
    </xf>
    <xf numFmtId="166" fontId="4" fillId="9" borderId="3" xfId="6" applyNumberFormat="1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166" fontId="4" fillId="7" borderId="3" xfId="6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/>
    </xf>
    <xf numFmtId="166" fontId="4" fillId="5" borderId="3" xfId="6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  <xf numFmtId="166" fontId="4" fillId="4" borderId="3" xfId="6" applyNumberFormat="1" applyFont="1" applyFill="1" applyBorder="1" applyAlignment="1">
      <alignment vertical="center" wrapText="1"/>
    </xf>
    <xf numFmtId="0" fontId="19" fillId="2" borderId="0" xfId="0" applyFont="1" applyFill="1" applyAlignment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164" fontId="4" fillId="2" borderId="4" xfId="6" applyFont="1" applyFill="1" applyBorder="1" applyAlignment="1">
      <alignment horizontal="center" vertical="center"/>
    </xf>
    <xf numFmtId="164" fontId="4" fillId="2" borderId="2" xfId="6" applyFont="1" applyFill="1" applyBorder="1" applyAlignment="1">
      <alignment horizontal="center" vertical="center"/>
    </xf>
    <xf numFmtId="164" fontId="4" fillId="2" borderId="4" xfId="6" applyFont="1" applyFill="1" applyBorder="1" applyAlignment="1">
      <alignment horizontal="center"/>
    </xf>
    <xf numFmtId="164" fontId="4" fillId="2" borderId="2" xfId="6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1" fillId="0" borderId="3" xfId="6" applyFont="1" applyFill="1" applyBorder="1" applyAlignment="1">
      <alignment horizontal="center" vertical="center"/>
    </xf>
    <xf numFmtId="164" fontId="1" fillId="0" borderId="3" xfId="6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</cellXfs>
  <cellStyles count="11">
    <cellStyle name="Excel Built-in Normal" xfId="7"/>
    <cellStyle name="Обычный" xfId="0" builtinId="0"/>
    <cellStyle name="Обычный 2" xfId="1"/>
    <cellStyle name="Обычный 3" xfId="2"/>
    <cellStyle name="Обычный 4" xfId="3"/>
    <cellStyle name="Обычный_ГОБМП" xfId="8"/>
    <cellStyle name="Обычный_Лист1" xfId="9"/>
    <cellStyle name="Финансовый" xfId="6" builtinId="3"/>
    <cellStyle name="Финансовый 2" xfId="4"/>
    <cellStyle name="Финансовый 2 3" xfId="10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95</xdr:row>
      <xdr:rowOff>0</xdr:rowOff>
    </xdr:from>
    <xdr:to>
      <xdr:col>2</xdr:col>
      <xdr:colOff>9524</xdr:colOff>
      <xdr:row>118</xdr:row>
      <xdr:rowOff>94709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95</xdr:row>
      <xdr:rowOff>95250</xdr:rowOff>
    </xdr:from>
    <xdr:to>
      <xdr:col>2</xdr:col>
      <xdr:colOff>9524</xdr:colOff>
      <xdr:row>118</xdr:row>
      <xdr:rowOff>189959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266825" y="31165800"/>
          <a:ext cx="9524" cy="7095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962025</xdr:colOff>
      <xdr:row>98</xdr:row>
      <xdr:rowOff>714375</xdr:rowOff>
    </xdr:from>
    <xdr:to>
      <xdr:col>1</xdr:col>
      <xdr:colOff>971549</xdr:colOff>
      <xdr:row>122</xdr:row>
      <xdr:rowOff>8984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247775" y="32604075"/>
          <a:ext cx="9524" cy="7095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H138"/>
  <sheetViews>
    <sheetView tabSelected="1" view="pageBreakPreview" topLeftCell="G68" zoomScaleNormal="40" zoomScaleSheetLayoutView="100" workbookViewId="0">
      <selection activeCell="G73" sqref="G73"/>
    </sheetView>
  </sheetViews>
  <sheetFormatPr defaultRowHeight="12" x14ac:dyDescent="0.2"/>
  <cols>
    <col min="1" max="1" width="4.28515625" style="1" customWidth="1"/>
    <col min="2" max="2" width="14.7109375" style="1" customWidth="1"/>
    <col min="3" max="3" width="20.85546875" style="1" customWidth="1"/>
    <col min="4" max="4" width="6.42578125" style="1" customWidth="1"/>
    <col min="5" max="5" width="10.5703125" style="33" bestFit="1" customWidth="1"/>
    <col min="6" max="6" width="13.42578125" style="33" bestFit="1" customWidth="1"/>
    <col min="7" max="7" width="15.28515625" style="33" bestFit="1" customWidth="1"/>
    <col min="8" max="8" width="7.42578125" style="1" customWidth="1"/>
    <col min="9" max="9" width="11.7109375" style="1" customWidth="1"/>
    <col min="10" max="10" width="9.5703125" style="81" customWidth="1"/>
    <col min="11" max="11" width="9.140625" style="81" customWidth="1"/>
    <col min="12" max="12" width="8.7109375" style="84" customWidth="1"/>
    <col min="13" max="13" width="9.42578125" style="84" customWidth="1"/>
    <col min="14" max="14" width="9.28515625" style="90" customWidth="1"/>
    <col min="15" max="15" width="10.140625" style="90" customWidth="1"/>
    <col min="16" max="17" width="10.140625" style="99" customWidth="1"/>
    <col min="18" max="19" width="11.7109375" style="87" customWidth="1"/>
    <col min="20" max="21" width="11.7109375" style="93" customWidth="1"/>
    <col min="22" max="22" width="8.7109375" style="96" customWidth="1"/>
    <col min="23" max="23" width="11.7109375" style="96" customWidth="1"/>
    <col min="24" max="24" width="11.28515625" style="2" bestFit="1" customWidth="1"/>
    <col min="25" max="25" width="0.140625" style="3" customWidth="1"/>
    <col min="26" max="26" width="11.42578125" style="3" bestFit="1" customWidth="1"/>
    <col min="27" max="27" width="14.140625" style="3" customWidth="1"/>
    <col min="28" max="28" width="14.140625" style="10" customWidth="1"/>
    <col min="29" max="30" width="14.140625" style="3" customWidth="1"/>
    <col min="31" max="31" width="16.5703125" style="3" customWidth="1"/>
    <col min="32" max="32" width="14.42578125" style="1" customWidth="1"/>
    <col min="33" max="33" width="14.7109375" style="1" customWidth="1"/>
    <col min="34" max="34" width="15.42578125" style="1" customWidth="1"/>
    <col min="35" max="16384" width="9.140625" style="1"/>
  </cols>
  <sheetData>
    <row r="1" spans="1:34" x14ac:dyDescent="0.2">
      <c r="A1" s="39"/>
      <c r="B1" s="39"/>
      <c r="C1" s="39"/>
      <c r="D1" s="39"/>
      <c r="E1" s="154"/>
      <c r="F1" s="154"/>
      <c r="G1" s="154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153"/>
      <c r="Y1" s="134"/>
    </row>
    <row r="2" spans="1:34" x14ac:dyDescent="0.2">
      <c r="A2" s="209" t="s">
        <v>187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155"/>
      <c r="Y2" s="155"/>
      <c r="Z2" s="5"/>
      <c r="AA2" s="5"/>
      <c r="AB2" s="6"/>
      <c r="AC2" s="6"/>
      <c r="AD2" s="6"/>
      <c r="AE2" s="6"/>
      <c r="AF2" s="6"/>
      <c r="AG2" s="6"/>
      <c r="AH2" s="6"/>
    </row>
    <row r="3" spans="1:34" ht="45" customHeight="1" x14ac:dyDescent="0.2">
      <c r="A3" s="210" t="s">
        <v>191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156"/>
      <c r="Y3" s="156"/>
      <c r="Z3" s="7"/>
      <c r="AA3" s="7"/>
      <c r="AB3" s="7"/>
      <c r="AC3" s="7"/>
      <c r="AD3" s="7"/>
      <c r="AE3" s="7"/>
      <c r="AF3" s="7"/>
      <c r="AG3" s="7"/>
      <c r="AH3" s="7"/>
    </row>
    <row r="4" spans="1:34" s="22" customFormat="1" ht="18" customHeight="1" x14ac:dyDescent="0.2">
      <c r="A4" s="211" t="s">
        <v>188</v>
      </c>
      <c r="B4" s="211"/>
      <c r="C4" s="211"/>
      <c r="D4" s="211"/>
      <c r="E4" s="157"/>
      <c r="F4" s="157"/>
      <c r="G4" s="157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9"/>
      <c r="Z4" s="7"/>
      <c r="AA4" s="8"/>
      <c r="AB4" s="8"/>
    </row>
    <row r="5" spans="1:34" ht="15" customHeight="1" x14ac:dyDescent="0.2">
      <c r="A5" s="208" t="s">
        <v>41</v>
      </c>
      <c r="B5" s="208"/>
      <c r="C5" s="208"/>
      <c r="D5" s="160"/>
      <c r="E5" s="154"/>
      <c r="F5" s="154"/>
      <c r="G5" s="154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153"/>
      <c r="Y5" s="134"/>
    </row>
    <row r="6" spans="1:34" ht="15" customHeight="1" x14ac:dyDescent="0.2">
      <c r="A6" s="212" t="s">
        <v>192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161"/>
      <c r="Z6" s="11"/>
      <c r="AA6" s="11"/>
      <c r="AB6" s="11"/>
      <c r="AC6" s="11"/>
      <c r="AD6" s="11"/>
      <c r="AE6" s="11"/>
      <c r="AF6" s="11"/>
      <c r="AG6" s="11"/>
    </row>
    <row r="7" spans="1:34" ht="15" customHeight="1" x14ac:dyDescent="0.2">
      <c r="A7" s="208" t="s">
        <v>189</v>
      </c>
      <c r="B7" s="208"/>
      <c r="C7" s="208"/>
      <c r="D7" s="208"/>
      <c r="E7" s="162"/>
      <c r="F7" s="162"/>
      <c r="G7" s="162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4"/>
      <c r="Z7" s="30"/>
      <c r="AA7" s="13"/>
      <c r="AB7" s="9"/>
      <c r="AC7" s="13"/>
      <c r="AD7" s="13"/>
      <c r="AE7" s="13"/>
      <c r="AF7" s="12"/>
      <c r="AG7" s="12"/>
    </row>
    <row r="8" spans="1:34" ht="15" customHeight="1" x14ac:dyDescent="0.2">
      <c r="A8" s="208" t="s">
        <v>190</v>
      </c>
      <c r="B8" s="208"/>
      <c r="C8" s="208"/>
      <c r="D8" s="208"/>
      <c r="E8" s="154"/>
      <c r="F8" s="154"/>
      <c r="G8" s="154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153"/>
      <c r="Y8" s="134"/>
    </row>
    <row r="9" spans="1:34" ht="15" customHeight="1" x14ac:dyDescent="0.2">
      <c r="A9" s="208" t="s">
        <v>22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153"/>
      <c r="Y9" s="134"/>
    </row>
    <row r="10" spans="1:34" ht="15" customHeight="1" x14ac:dyDescent="0.2">
      <c r="A10" s="213" t="s">
        <v>23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9"/>
      <c r="AA10" s="14"/>
      <c r="AB10" s="15"/>
      <c r="AC10" s="14"/>
      <c r="AD10" s="14"/>
      <c r="AF10" s="215"/>
      <c r="AG10" s="215"/>
      <c r="AH10" s="215"/>
    </row>
    <row r="11" spans="1:34" x14ac:dyDescent="0.2">
      <c r="A11" s="165"/>
      <c r="B11" s="165"/>
      <c r="C11" s="39"/>
      <c r="D11" s="39"/>
      <c r="E11" s="154"/>
      <c r="F11" s="154"/>
      <c r="G11" s="154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153"/>
      <c r="Y11" s="134"/>
    </row>
    <row r="12" spans="1:34" ht="28.5" customHeight="1" thickBot="1" x14ac:dyDescent="0.25">
      <c r="A12" s="214" t="s">
        <v>193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166"/>
      <c r="V12" s="166"/>
      <c r="W12" s="166"/>
      <c r="X12" s="166"/>
      <c r="Y12" s="134"/>
    </row>
    <row r="13" spans="1:34" x14ac:dyDescent="0.2">
      <c r="A13" s="165"/>
      <c r="B13" s="165"/>
      <c r="C13" s="39"/>
      <c r="D13" s="39"/>
      <c r="E13" s="154"/>
      <c r="F13" s="154"/>
      <c r="G13" s="154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153"/>
      <c r="Y13" s="134"/>
    </row>
    <row r="14" spans="1:34" x14ac:dyDescent="0.2">
      <c r="A14" s="201" t="s">
        <v>16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134"/>
    </row>
    <row r="15" spans="1:34" ht="60" x14ac:dyDescent="0.2">
      <c r="A15" s="44" t="s">
        <v>0</v>
      </c>
      <c r="B15" s="44" t="s">
        <v>14</v>
      </c>
      <c r="C15" s="44" t="s">
        <v>15</v>
      </c>
      <c r="D15" s="39"/>
      <c r="E15" s="154"/>
      <c r="F15" s="154"/>
      <c r="G15" s="15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153"/>
      <c r="Y15" s="134"/>
    </row>
    <row r="16" spans="1:34" ht="24" x14ac:dyDescent="0.2">
      <c r="A16" s="44">
        <v>1</v>
      </c>
      <c r="B16" s="44" t="s">
        <v>27</v>
      </c>
      <c r="C16" s="44" t="s">
        <v>173</v>
      </c>
      <c r="D16" s="39"/>
      <c r="E16" s="154"/>
      <c r="F16" s="154"/>
      <c r="G16" s="154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153"/>
      <c r="Y16" s="134"/>
    </row>
    <row r="17" spans="1:32" ht="24" x14ac:dyDescent="0.2">
      <c r="A17" s="44">
        <v>2</v>
      </c>
      <c r="B17" s="44" t="s">
        <v>174</v>
      </c>
      <c r="C17" s="44" t="s">
        <v>175</v>
      </c>
      <c r="D17" s="39"/>
      <c r="E17" s="154"/>
      <c r="F17" s="154"/>
      <c r="G17" s="154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153"/>
      <c r="Y17" s="134"/>
    </row>
    <row r="18" spans="1:32" ht="24" x14ac:dyDescent="0.2">
      <c r="A18" s="44">
        <v>3</v>
      </c>
      <c r="B18" s="44" t="s">
        <v>40</v>
      </c>
      <c r="C18" s="44" t="s">
        <v>176</v>
      </c>
      <c r="D18" s="39"/>
      <c r="E18" s="154"/>
      <c r="F18" s="154"/>
      <c r="G18" s="154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153"/>
      <c r="Y18" s="134"/>
    </row>
    <row r="19" spans="1:32" ht="29.25" customHeight="1" x14ac:dyDescent="0.2">
      <c r="A19" s="44">
        <v>4</v>
      </c>
      <c r="B19" s="44" t="s">
        <v>177</v>
      </c>
      <c r="C19" s="44" t="s">
        <v>178</v>
      </c>
      <c r="D19" s="39"/>
      <c r="E19" s="154"/>
      <c r="F19" s="154"/>
      <c r="G19" s="154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153"/>
      <c r="Y19" s="134"/>
    </row>
    <row r="20" spans="1:32" ht="29.25" customHeight="1" x14ac:dyDescent="0.2">
      <c r="A20" s="44">
        <v>5</v>
      </c>
      <c r="B20" s="44" t="s">
        <v>185</v>
      </c>
      <c r="C20" s="44" t="s">
        <v>184</v>
      </c>
      <c r="D20" s="39"/>
      <c r="E20" s="154"/>
      <c r="F20" s="154"/>
      <c r="G20" s="154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53"/>
      <c r="Y20" s="134"/>
    </row>
    <row r="21" spans="1:32" ht="25.5" customHeight="1" x14ac:dyDescent="0.2">
      <c r="A21" s="44">
        <v>6</v>
      </c>
      <c r="B21" s="44" t="s">
        <v>26</v>
      </c>
      <c r="C21" s="44" t="s">
        <v>179</v>
      </c>
      <c r="D21" s="39"/>
      <c r="E21" s="154"/>
      <c r="F21" s="154"/>
      <c r="G21" s="154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153"/>
      <c r="Y21" s="134"/>
    </row>
    <row r="22" spans="1:32" ht="25.5" customHeight="1" x14ac:dyDescent="0.2">
      <c r="A22" s="44">
        <v>7</v>
      </c>
      <c r="B22" s="44" t="s">
        <v>180</v>
      </c>
      <c r="C22" s="44" t="s">
        <v>181</v>
      </c>
      <c r="D22" s="39"/>
      <c r="E22" s="154"/>
      <c r="F22" s="154"/>
      <c r="G22" s="154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153"/>
      <c r="Y22" s="134"/>
    </row>
    <row r="23" spans="1:32" ht="25.5" customHeight="1" x14ac:dyDescent="0.2">
      <c r="A23" s="44">
        <v>8</v>
      </c>
      <c r="B23" s="44" t="s">
        <v>182</v>
      </c>
      <c r="C23" s="44" t="s">
        <v>183</v>
      </c>
      <c r="D23" s="39"/>
      <c r="E23" s="154"/>
      <c r="F23" s="154"/>
      <c r="G23" s="154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153"/>
      <c r="Y23" s="134"/>
    </row>
    <row r="24" spans="1:32" x14ac:dyDescent="0.2">
      <c r="A24" s="46"/>
      <c r="B24" s="46"/>
      <c r="C24" s="46"/>
      <c r="D24" s="39"/>
      <c r="E24" s="154"/>
      <c r="F24" s="154"/>
      <c r="G24" s="154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153"/>
      <c r="Y24" s="134"/>
    </row>
    <row r="25" spans="1:32" x14ac:dyDescent="0.2">
      <c r="A25" s="165" t="s">
        <v>17</v>
      </c>
      <c r="B25" s="165"/>
      <c r="C25" s="39"/>
      <c r="D25" s="39"/>
      <c r="E25" s="154"/>
      <c r="F25" s="154"/>
      <c r="G25" s="154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153"/>
      <c r="Y25" s="134"/>
    </row>
    <row r="26" spans="1:32" ht="60.75" customHeight="1" x14ac:dyDescent="0.2">
      <c r="A26" s="218" t="s">
        <v>0</v>
      </c>
      <c r="B26" s="218" t="s">
        <v>1</v>
      </c>
      <c r="C26" s="218" t="s">
        <v>2</v>
      </c>
      <c r="D26" s="191" t="s">
        <v>3</v>
      </c>
      <c r="E26" s="221" t="s">
        <v>24</v>
      </c>
      <c r="F26" s="222"/>
      <c r="G26" s="223"/>
      <c r="H26" s="197" t="s">
        <v>4</v>
      </c>
      <c r="I26" s="198"/>
      <c r="J26" s="199" t="s">
        <v>4</v>
      </c>
      <c r="K26" s="200"/>
      <c r="L26" s="204" t="s">
        <v>4</v>
      </c>
      <c r="M26" s="204"/>
      <c r="N26" s="202" t="s">
        <v>4</v>
      </c>
      <c r="O26" s="202"/>
      <c r="P26" s="207" t="s">
        <v>4</v>
      </c>
      <c r="Q26" s="207"/>
      <c r="R26" s="205" t="s">
        <v>4</v>
      </c>
      <c r="S26" s="205"/>
      <c r="T26" s="206" t="s">
        <v>4</v>
      </c>
      <c r="U26" s="206"/>
      <c r="V26" s="203" t="s">
        <v>4</v>
      </c>
      <c r="W26" s="203"/>
      <c r="X26" s="218" t="s">
        <v>5</v>
      </c>
      <c r="Y26" s="16"/>
      <c r="Z26" s="191" t="s">
        <v>8</v>
      </c>
      <c r="AA26" s="17"/>
      <c r="AB26" s="17"/>
      <c r="AC26" s="17"/>
      <c r="AD26" s="18"/>
      <c r="AE26" s="4"/>
      <c r="AF26" s="16"/>
    </row>
    <row r="27" spans="1:32" ht="23.25" customHeight="1" x14ac:dyDescent="0.2">
      <c r="A27" s="218"/>
      <c r="B27" s="218"/>
      <c r="C27" s="218"/>
      <c r="D27" s="191"/>
      <c r="E27" s="219" t="s">
        <v>6</v>
      </c>
      <c r="F27" s="220" t="s">
        <v>7</v>
      </c>
      <c r="G27" s="220" t="s">
        <v>8</v>
      </c>
      <c r="H27" s="197" t="str">
        <f>B16</f>
        <v>ТОО "Kelun-Kazpharm"</v>
      </c>
      <c r="I27" s="198"/>
      <c r="J27" s="199" t="str">
        <f>B17</f>
        <v>ТОО "ІСКЕР МЕДВЕРВИС"</v>
      </c>
      <c r="K27" s="200"/>
      <c r="L27" s="204" t="str">
        <f>B18</f>
        <v>ТОО "Pharmprovide"</v>
      </c>
      <c r="M27" s="204"/>
      <c r="N27" s="202" t="str">
        <f>B19</f>
        <v>ТОО "МФК Биола"</v>
      </c>
      <c r="O27" s="202"/>
      <c r="P27" s="207" t="str">
        <f>B20</f>
        <v>ТОО Альянс-Фарм"</v>
      </c>
      <c r="Q27" s="207"/>
      <c r="R27" s="205" t="str">
        <f>B21</f>
        <v>ТОО "INKAR"</v>
      </c>
      <c r="S27" s="205"/>
      <c r="T27" s="206" t="str">
        <f>B22</f>
        <v>ТОО "Алауфарма"</v>
      </c>
      <c r="U27" s="206"/>
      <c r="V27" s="203" t="str">
        <f>B23</f>
        <v>ТОО "Аудан-Дәрі"</v>
      </c>
      <c r="W27" s="203"/>
      <c r="X27" s="218"/>
      <c r="Y27" s="17"/>
      <c r="Z27" s="191"/>
      <c r="AA27" s="18"/>
      <c r="AB27" s="16"/>
      <c r="AC27" s="16"/>
      <c r="AD27" s="1"/>
      <c r="AE27" s="1"/>
    </row>
    <row r="28" spans="1:32" ht="21" customHeight="1" x14ac:dyDescent="0.2">
      <c r="A28" s="218"/>
      <c r="B28" s="218"/>
      <c r="C28" s="218"/>
      <c r="D28" s="191"/>
      <c r="E28" s="219"/>
      <c r="F28" s="220"/>
      <c r="G28" s="220"/>
      <c r="H28" s="169" t="s">
        <v>51</v>
      </c>
      <c r="I28" s="169" t="s">
        <v>8</v>
      </c>
      <c r="J28" s="82" t="s">
        <v>51</v>
      </c>
      <c r="K28" s="82" t="s">
        <v>8</v>
      </c>
      <c r="L28" s="85" t="s">
        <v>51</v>
      </c>
      <c r="M28" s="85" t="s">
        <v>8</v>
      </c>
      <c r="N28" s="91" t="s">
        <v>51</v>
      </c>
      <c r="O28" s="91" t="s">
        <v>8</v>
      </c>
      <c r="P28" s="100"/>
      <c r="Q28" s="100"/>
      <c r="R28" s="88"/>
      <c r="S28" s="88"/>
      <c r="T28" s="94"/>
      <c r="U28" s="94"/>
      <c r="V28" s="97" t="s">
        <v>51</v>
      </c>
      <c r="W28" s="97" t="s">
        <v>8</v>
      </c>
      <c r="X28" s="218"/>
      <c r="Y28" s="17"/>
      <c r="Z28" s="191"/>
      <c r="AA28" s="18"/>
      <c r="AB28" s="16"/>
      <c r="AC28" s="16"/>
      <c r="AD28" s="1"/>
      <c r="AE28" s="1"/>
    </row>
    <row r="29" spans="1:32" s="39" customFormat="1" ht="27" customHeight="1" x14ac:dyDescent="0.2">
      <c r="A29" s="49">
        <v>1</v>
      </c>
      <c r="B29" s="50" t="s">
        <v>55</v>
      </c>
      <c r="C29" s="50" t="s">
        <v>56</v>
      </c>
      <c r="D29" s="50" t="s">
        <v>30</v>
      </c>
      <c r="E29" s="51">
        <v>7000</v>
      </c>
      <c r="F29" s="52">
        <v>146.12</v>
      </c>
      <c r="G29" s="53">
        <f>E29*F29</f>
        <v>1022840</v>
      </c>
      <c r="H29" s="170">
        <v>131</v>
      </c>
      <c r="I29" s="170"/>
      <c r="J29" s="83"/>
      <c r="K29" s="83"/>
      <c r="L29" s="86"/>
      <c r="M29" s="86"/>
      <c r="N29" s="92"/>
      <c r="O29" s="92"/>
      <c r="P29" s="101"/>
      <c r="Q29" s="101"/>
      <c r="R29" s="89"/>
      <c r="S29" s="89"/>
      <c r="T29" s="95"/>
      <c r="U29" s="95"/>
      <c r="V29" s="98"/>
      <c r="W29" s="98"/>
      <c r="X29" s="170">
        <f>H29</f>
        <v>131</v>
      </c>
      <c r="Y29" s="171"/>
      <c r="Z29" s="172">
        <f>E29*X29</f>
        <v>917000</v>
      </c>
      <c r="AA29" s="37"/>
      <c r="AB29" s="38"/>
      <c r="AC29" s="38"/>
    </row>
    <row r="30" spans="1:32" s="113" customFormat="1" ht="27" customHeight="1" x14ac:dyDescent="0.2">
      <c r="A30" s="103">
        <v>2</v>
      </c>
      <c r="B30" s="115" t="s">
        <v>57</v>
      </c>
      <c r="C30" s="115" t="s">
        <v>58</v>
      </c>
      <c r="D30" s="115" t="s">
        <v>31</v>
      </c>
      <c r="E30" s="123">
        <v>2000</v>
      </c>
      <c r="F30" s="118">
        <v>39.11</v>
      </c>
      <c r="G30" s="108">
        <f t="shared" ref="G30:G93" si="0">E30*F30</f>
        <v>78220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10"/>
      <c r="Z30" s="36">
        <f t="shared" ref="Z30:Z93" si="1">E30*X30</f>
        <v>0</v>
      </c>
      <c r="AA30" s="111"/>
      <c r="AB30" s="112"/>
      <c r="AC30" s="112"/>
    </row>
    <row r="31" spans="1:32" s="113" customFormat="1" ht="27" customHeight="1" x14ac:dyDescent="0.2">
      <c r="A31" s="103">
        <v>3</v>
      </c>
      <c r="B31" s="115" t="s">
        <v>59</v>
      </c>
      <c r="C31" s="115" t="s">
        <v>60</v>
      </c>
      <c r="D31" s="115" t="s">
        <v>61</v>
      </c>
      <c r="E31" s="123">
        <v>120</v>
      </c>
      <c r="F31" s="118">
        <v>41.74</v>
      </c>
      <c r="G31" s="108">
        <f t="shared" si="0"/>
        <v>5008.8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10"/>
      <c r="Z31" s="36">
        <f t="shared" si="1"/>
        <v>0</v>
      </c>
      <c r="AA31" s="111"/>
      <c r="AB31" s="112"/>
      <c r="AC31" s="112"/>
    </row>
    <row r="32" spans="1:32" s="113" customFormat="1" ht="27" customHeight="1" x14ac:dyDescent="0.2">
      <c r="A32" s="103">
        <v>4</v>
      </c>
      <c r="B32" s="115" t="s">
        <v>62</v>
      </c>
      <c r="C32" s="115" t="s">
        <v>63</v>
      </c>
      <c r="D32" s="120" t="s">
        <v>64</v>
      </c>
      <c r="E32" s="121">
        <v>15</v>
      </c>
      <c r="F32" s="107">
        <v>876.91</v>
      </c>
      <c r="G32" s="108">
        <f t="shared" si="0"/>
        <v>13153.65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27"/>
      <c r="Y32" s="110"/>
      <c r="Z32" s="36">
        <f t="shared" si="1"/>
        <v>0</v>
      </c>
      <c r="AA32" s="111"/>
      <c r="AB32" s="112"/>
      <c r="AC32" s="112"/>
    </row>
    <row r="33" spans="1:29" s="39" customFormat="1" ht="27" customHeight="1" x14ac:dyDescent="0.2">
      <c r="A33" s="49">
        <v>5</v>
      </c>
      <c r="B33" s="32" t="s">
        <v>65</v>
      </c>
      <c r="C33" s="32" t="s">
        <v>66</v>
      </c>
      <c r="D33" s="60" t="s">
        <v>29</v>
      </c>
      <c r="E33" s="61">
        <v>5000</v>
      </c>
      <c r="F33" s="59">
        <v>580.76</v>
      </c>
      <c r="G33" s="53">
        <f t="shared" si="0"/>
        <v>2903800</v>
      </c>
      <c r="H33" s="170"/>
      <c r="I33" s="170"/>
      <c r="J33" s="83"/>
      <c r="K33" s="83"/>
      <c r="L33" s="86"/>
      <c r="M33" s="86"/>
      <c r="N33" s="92"/>
      <c r="O33" s="92"/>
      <c r="P33" s="101">
        <v>556.79999999999995</v>
      </c>
      <c r="Q33" s="101"/>
      <c r="R33" s="89">
        <v>550</v>
      </c>
      <c r="S33" s="89"/>
      <c r="T33" s="95"/>
      <c r="U33" s="95"/>
      <c r="V33" s="98"/>
      <c r="W33" s="98"/>
      <c r="X33" s="89">
        <f>R33</f>
        <v>550</v>
      </c>
      <c r="Y33" s="173"/>
      <c r="Z33" s="174">
        <f t="shared" si="1"/>
        <v>2750000</v>
      </c>
      <c r="AA33" s="37"/>
      <c r="AB33" s="38"/>
      <c r="AC33" s="38"/>
    </row>
    <row r="34" spans="1:29" s="113" customFormat="1" ht="27" customHeight="1" x14ac:dyDescent="0.2">
      <c r="A34" s="103">
        <v>6</v>
      </c>
      <c r="B34" s="116" t="s">
        <v>32</v>
      </c>
      <c r="C34" s="116" t="s">
        <v>67</v>
      </c>
      <c r="D34" s="116" t="s">
        <v>30</v>
      </c>
      <c r="E34" s="117">
        <v>5000</v>
      </c>
      <c r="F34" s="118">
        <v>67.180000000000007</v>
      </c>
      <c r="G34" s="108">
        <f t="shared" si="0"/>
        <v>335900.00000000006</v>
      </c>
      <c r="H34" s="109"/>
      <c r="I34" s="109"/>
      <c r="J34" s="124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10"/>
      <c r="Z34" s="36">
        <f t="shared" si="1"/>
        <v>0</v>
      </c>
      <c r="AA34" s="111"/>
      <c r="AB34" s="112"/>
      <c r="AC34" s="112"/>
    </row>
    <row r="35" spans="1:29" s="39" customFormat="1" ht="27" customHeight="1" x14ac:dyDescent="0.2">
      <c r="A35" s="125">
        <v>7</v>
      </c>
      <c r="B35" s="62" t="s">
        <v>32</v>
      </c>
      <c r="C35" s="62" t="s">
        <v>68</v>
      </c>
      <c r="D35" s="62" t="s">
        <v>30</v>
      </c>
      <c r="E35" s="51">
        <v>4000</v>
      </c>
      <c r="F35" s="63">
        <v>126.42</v>
      </c>
      <c r="G35" s="126">
        <f t="shared" si="0"/>
        <v>505680</v>
      </c>
      <c r="H35" s="170">
        <v>113</v>
      </c>
      <c r="I35" s="170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170">
        <v>113</v>
      </c>
      <c r="Y35" s="171"/>
      <c r="Z35" s="172">
        <f t="shared" si="1"/>
        <v>452000</v>
      </c>
      <c r="AA35" s="37"/>
      <c r="AB35" s="38"/>
      <c r="AC35" s="38"/>
    </row>
    <row r="36" spans="1:29" s="113" customFormat="1" ht="27" customHeight="1" x14ac:dyDescent="0.2">
      <c r="A36" s="103">
        <v>8</v>
      </c>
      <c r="B36" s="115" t="s">
        <v>42</v>
      </c>
      <c r="C36" s="115" t="s">
        <v>69</v>
      </c>
      <c r="D36" s="115" t="s">
        <v>29</v>
      </c>
      <c r="E36" s="123">
        <v>9000</v>
      </c>
      <c r="F36" s="118">
        <v>51.46</v>
      </c>
      <c r="G36" s="108">
        <f t="shared" si="0"/>
        <v>463140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10"/>
      <c r="Z36" s="36">
        <f t="shared" si="1"/>
        <v>0</v>
      </c>
      <c r="AA36" s="111"/>
      <c r="AB36" s="112"/>
      <c r="AC36" s="112"/>
    </row>
    <row r="37" spans="1:29" s="39" customFormat="1" ht="27" customHeight="1" x14ac:dyDescent="0.2">
      <c r="A37" s="49">
        <v>9</v>
      </c>
      <c r="B37" s="32" t="s">
        <v>42</v>
      </c>
      <c r="C37" s="32" t="s">
        <v>70</v>
      </c>
      <c r="D37" s="32" t="s">
        <v>28</v>
      </c>
      <c r="E37" s="55">
        <v>350</v>
      </c>
      <c r="F37" s="63">
        <v>3534.41</v>
      </c>
      <c r="G37" s="53">
        <f t="shared" si="0"/>
        <v>1237043.5</v>
      </c>
      <c r="H37" s="170"/>
      <c r="I37" s="170"/>
      <c r="J37" s="83"/>
      <c r="K37" s="83"/>
      <c r="L37" s="86"/>
      <c r="M37" s="86"/>
      <c r="N37" s="92"/>
      <c r="O37" s="92"/>
      <c r="P37" s="101"/>
      <c r="Q37" s="101"/>
      <c r="R37" s="89">
        <v>3450</v>
      </c>
      <c r="S37" s="89"/>
      <c r="T37" s="95"/>
      <c r="U37" s="95"/>
      <c r="V37" s="98"/>
      <c r="W37" s="98"/>
      <c r="X37" s="89">
        <f>R37</f>
        <v>3450</v>
      </c>
      <c r="Y37" s="173"/>
      <c r="Z37" s="174">
        <f t="shared" si="1"/>
        <v>1207500</v>
      </c>
      <c r="AA37" s="37"/>
      <c r="AB37" s="38"/>
      <c r="AC37" s="38"/>
    </row>
    <row r="38" spans="1:29" s="39" customFormat="1" ht="27" customHeight="1" x14ac:dyDescent="0.2">
      <c r="A38" s="49">
        <v>10</v>
      </c>
      <c r="B38" s="62" t="s">
        <v>71</v>
      </c>
      <c r="C38" s="62" t="s">
        <v>72</v>
      </c>
      <c r="D38" s="62" t="s">
        <v>28</v>
      </c>
      <c r="E38" s="51">
        <v>500</v>
      </c>
      <c r="F38" s="63">
        <v>4220.34</v>
      </c>
      <c r="G38" s="53">
        <f t="shared" si="0"/>
        <v>2110170</v>
      </c>
      <c r="H38" s="170"/>
      <c r="I38" s="170"/>
      <c r="J38" s="83"/>
      <c r="K38" s="83"/>
      <c r="L38" s="86"/>
      <c r="M38" s="86"/>
      <c r="N38" s="92"/>
      <c r="O38" s="92"/>
      <c r="P38" s="101"/>
      <c r="Q38" s="101"/>
      <c r="R38" s="89">
        <v>3900</v>
      </c>
      <c r="S38" s="89"/>
      <c r="T38" s="95">
        <v>3890</v>
      </c>
      <c r="U38" s="95"/>
      <c r="V38" s="98"/>
      <c r="W38" s="98"/>
      <c r="X38" s="95">
        <f>T38</f>
        <v>3890</v>
      </c>
      <c r="Y38" s="175"/>
      <c r="Z38" s="176">
        <f t="shared" si="1"/>
        <v>1945000</v>
      </c>
      <c r="AA38" s="37"/>
      <c r="AB38" s="38"/>
      <c r="AC38" s="38"/>
    </row>
    <row r="39" spans="1:29" s="113" customFormat="1" ht="27" customHeight="1" x14ac:dyDescent="0.2">
      <c r="A39" s="103">
        <v>11</v>
      </c>
      <c r="B39" s="115" t="s">
        <v>73</v>
      </c>
      <c r="C39" s="115" t="s">
        <v>74</v>
      </c>
      <c r="D39" s="115" t="s">
        <v>61</v>
      </c>
      <c r="E39" s="123">
        <v>100</v>
      </c>
      <c r="F39" s="118">
        <v>64.150000000000006</v>
      </c>
      <c r="G39" s="108">
        <f t="shared" si="0"/>
        <v>6415.0000000000009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36">
        <f t="shared" si="1"/>
        <v>0</v>
      </c>
      <c r="AA39" s="111"/>
      <c r="AB39" s="112"/>
      <c r="AC39" s="112"/>
    </row>
    <row r="40" spans="1:29" s="39" customFormat="1" ht="27" customHeight="1" x14ac:dyDescent="0.2">
      <c r="A40" s="49">
        <v>12</v>
      </c>
      <c r="B40" s="64" t="s">
        <v>75</v>
      </c>
      <c r="C40" s="64" t="s">
        <v>76</v>
      </c>
      <c r="D40" s="62" t="s">
        <v>28</v>
      </c>
      <c r="E40" s="51">
        <v>50</v>
      </c>
      <c r="F40" s="63">
        <v>1650</v>
      </c>
      <c r="G40" s="53">
        <f t="shared" si="0"/>
        <v>82500</v>
      </c>
      <c r="H40" s="170"/>
      <c r="I40" s="170"/>
      <c r="J40" s="83"/>
      <c r="K40" s="83"/>
      <c r="L40" s="86"/>
      <c r="M40" s="86"/>
      <c r="N40" s="92"/>
      <c r="O40" s="92"/>
      <c r="P40" s="101"/>
      <c r="Q40" s="101"/>
      <c r="R40" s="89"/>
      <c r="S40" s="89"/>
      <c r="T40" s="95"/>
      <c r="U40" s="95"/>
      <c r="V40" s="98">
        <v>1550</v>
      </c>
      <c r="W40" s="98"/>
      <c r="X40" s="177">
        <f>V40</f>
        <v>1550</v>
      </c>
      <c r="Y40" s="178"/>
      <c r="Z40" s="179">
        <f t="shared" si="1"/>
        <v>77500</v>
      </c>
      <c r="AA40" s="37"/>
      <c r="AB40" s="38"/>
      <c r="AC40" s="38"/>
    </row>
    <row r="41" spans="1:29" s="39" customFormat="1" ht="27" customHeight="1" x14ac:dyDescent="0.2">
      <c r="A41" s="49">
        <v>13</v>
      </c>
      <c r="B41" s="64" t="s">
        <v>77</v>
      </c>
      <c r="C41" s="64" t="s">
        <v>78</v>
      </c>
      <c r="D41" s="62" t="s">
        <v>28</v>
      </c>
      <c r="E41" s="51">
        <v>35</v>
      </c>
      <c r="F41" s="63">
        <v>1463</v>
      </c>
      <c r="G41" s="53">
        <f t="shared" si="0"/>
        <v>51205</v>
      </c>
      <c r="H41" s="170"/>
      <c r="I41" s="170"/>
      <c r="J41" s="83"/>
      <c r="K41" s="83"/>
      <c r="L41" s="86"/>
      <c r="M41" s="86"/>
      <c r="N41" s="92"/>
      <c r="O41" s="92"/>
      <c r="P41" s="101"/>
      <c r="Q41" s="101"/>
      <c r="R41" s="89"/>
      <c r="S41" s="89"/>
      <c r="T41" s="95"/>
      <c r="U41" s="95"/>
      <c r="V41" s="98">
        <v>1364</v>
      </c>
      <c r="W41" s="98"/>
      <c r="X41" s="177">
        <f t="shared" ref="X41:X48" si="2">V41</f>
        <v>1364</v>
      </c>
      <c r="Y41" s="178"/>
      <c r="Z41" s="179">
        <f t="shared" si="1"/>
        <v>47740</v>
      </c>
      <c r="AA41" s="37"/>
      <c r="AB41" s="38"/>
      <c r="AC41" s="38"/>
    </row>
    <row r="42" spans="1:29" s="39" customFormat="1" ht="27" customHeight="1" x14ac:dyDescent="0.2">
      <c r="A42" s="49">
        <v>14</v>
      </c>
      <c r="B42" s="64" t="s">
        <v>79</v>
      </c>
      <c r="C42" s="64" t="s">
        <v>80</v>
      </c>
      <c r="D42" s="62" t="s">
        <v>28</v>
      </c>
      <c r="E42" s="51">
        <v>35</v>
      </c>
      <c r="F42" s="63">
        <v>2790</v>
      </c>
      <c r="G42" s="53">
        <f t="shared" si="0"/>
        <v>97650</v>
      </c>
      <c r="H42" s="170"/>
      <c r="I42" s="170"/>
      <c r="J42" s="83"/>
      <c r="K42" s="83"/>
      <c r="L42" s="86"/>
      <c r="M42" s="86"/>
      <c r="N42" s="92"/>
      <c r="O42" s="92"/>
      <c r="P42" s="101"/>
      <c r="Q42" s="101"/>
      <c r="R42" s="89"/>
      <c r="S42" s="89"/>
      <c r="T42" s="95"/>
      <c r="U42" s="95"/>
      <c r="V42" s="98">
        <v>2604</v>
      </c>
      <c r="W42" s="98"/>
      <c r="X42" s="177">
        <f t="shared" si="2"/>
        <v>2604</v>
      </c>
      <c r="Y42" s="178"/>
      <c r="Z42" s="179">
        <f t="shared" si="1"/>
        <v>91140</v>
      </c>
      <c r="AA42" s="37"/>
      <c r="AB42" s="38"/>
      <c r="AC42" s="38"/>
    </row>
    <row r="43" spans="1:29" s="39" customFormat="1" ht="27" customHeight="1" x14ac:dyDescent="0.2">
      <c r="A43" s="49">
        <v>15</v>
      </c>
      <c r="B43" s="62" t="s">
        <v>81</v>
      </c>
      <c r="C43" s="62" t="s">
        <v>82</v>
      </c>
      <c r="D43" s="62" t="s">
        <v>28</v>
      </c>
      <c r="E43" s="51">
        <v>35</v>
      </c>
      <c r="F43" s="63">
        <v>1330</v>
      </c>
      <c r="G43" s="53">
        <f t="shared" si="0"/>
        <v>46550</v>
      </c>
      <c r="H43" s="170"/>
      <c r="I43" s="170"/>
      <c r="J43" s="83"/>
      <c r="K43" s="83"/>
      <c r="L43" s="86"/>
      <c r="M43" s="86"/>
      <c r="N43" s="92"/>
      <c r="O43" s="92"/>
      <c r="P43" s="101"/>
      <c r="Q43" s="101"/>
      <c r="R43" s="89"/>
      <c r="S43" s="89"/>
      <c r="T43" s="95"/>
      <c r="U43" s="95"/>
      <c r="V43" s="98">
        <v>1246</v>
      </c>
      <c r="W43" s="98"/>
      <c r="X43" s="177">
        <f t="shared" si="2"/>
        <v>1246</v>
      </c>
      <c r="Y43" s="178"/>
      <c r="Z43" s="179">
        <f t="shared" si="1"/>
        <v>43610</v>
      </c>
      <c r="AA43" s="37"/>
      <c r="AB43" s="38"/>
      <c r="AC43" s="38"/>
    </row>
    <row r="44" spans="1:29" s="39" customFormat="1" ht="27" customHeight="1" x14ac:dyDescent="0.2">
      <c r="A44" s="49">
        <v>16</v>
      </c>
      <c r="B44" s="62" t="s">
        <v>83</v>
      </c>
      <c r="C44" s="62" t="s">
        <v>84</v>
      </c>
      <c r="D44" s="62" t="s">
        <v>28</v>
      </c>
      <c r="E44" s="51">
        <v>35</v>
      </c>
      <c r="F44" s="63">
        <v>1924</v>
      </c>
      <c r="G44" s="53">
        <f t="shared" si="0"/>
        <v>67340</v>
      </c>
      <c r="H44" s="170"/>
      <c r="I44" s="170"/>
      <c r="J44" s="83"/>
      <c r="K44" s="83"/>
      <c r="L44" s="86"/>
      <c r="M44" s="86"/>
      <c r="N44" s="92"/>
      <c r="O44" s="92"/>
      <c r="P44" s="101"/>
      <c r="Q44" s="101"/>
      <c r="R44" s="89"/>
      <c r="S44" s="89"/>
      <c r="T44" s="95"/>
      <c r="U44" s="95"/>
      <c r="V44" s="98">
        <v>1798</v>
      </c>
      <c r="W44" s="98"/>
      <c r="X44" s="177">
        <f t="shared" si="2"/>
        <v>1798</v>
      </c>
      <c r="Y44" s="178"/>
      <c r="Z44" s="179">
        <f t="shared" si="1"/>
        <v>62930</v>
      </c>
      <c r="AA44" s="37"/>
      <c r="AB44" s="38"/>
      <c r="AC44" s="38"/>
    </row>
    <row r="45" spans="1:29" s="39" customFormat="1" ht="27" customHeight="1" x14ac:dyDescent="0.2">
      <c r="A45" s="49">
        <v>17</v>
      </c>
      <c r="B45" s="62" t="s">
        <v>85</v>
      </c>
      <c r="C45" s="62" t="s">
        <v>86</v>
      </c>
      <c r="D45" s="62" t="s">
        <v>28</v>
      </c>
      <c r="E45" s="51">
        <v>35</v>
      </c>
      <c r="F45" s="63">
        <v>810</v>
      </c>
      <c r="G45" s="53">
        <f t="shared" si="0"/>
        <v>28350</v>
      </c>
      <c r="H45" s="170"/>
      <c r="I45" s="170"/>
      <c r="J45" s="83"/>
      <c r="K45" s="83"/>
      <c r="L45" s="86"/>
      <c r="M45" s="86"/>
      <c r="N45" s="92"/>
      <c r="O45" s="92"/>
      <c r="P45" s="101"/>
      <c r="Q45" s="101"/>
      <c r="R45" s="89"/>
      <c r="S45" s="89"/>
      <c r="T45" s="95"/>
      <c r="U45" s="95"/>
      <c r="V45" s="98">
        <v>756</v>
      </c>
      <c r="W45" s="98"/>
      <c r="X45" s="177">
        <f t="shared" si="2"/>
        <v>756</v>
      </c>
      <c r="Y45" s="178"/>
      <c r="Z45" s="179">
        <f t="shared" si="1"/>
        <v>26460</v>
      </c>
      <c r="AA45" s="37"/>
      <c r="AB45" s="38"/>
      <c r="AC45" s="38"/>
    </row>
    <row r="46" spans="1:29" s="39" customFormat="1" ht="27" customHeight="1" x14ac:dyDescent="0.2">
      <c r="A46" s="49">
        <v>18</v>
      </c>
      <c r="B46" s="62" t="s">
        <v>87</v>
      </c>
      <c r="C46" s="62" t="s">
        <v>88</v>
      </c>
      <c r="D46" s="62" t="s">
        <v>28</v>
      </c>
      <c r="E46" s="51">
        <v>35</v>
      </c>
      <c r="F46" s="63">
        <v>1005</v>
      </c>
      <c r="G46" s="53">
        <f t="shared" si="0"/>
        <v>35175</v>
      </c>
      <c r="H46" s="170"/>
      <c r="I46" s="170"/>
      <c r="J46" s="83"/>
      <c r="K46" s="83"/>
      <c r="L46" s="86"/>
      <c r="M46" s="86"/>
      <c r="N46" s="92"/>
      <c r="O46" s="92"/>
      <c r="P46" s="101"/>
      <c r="Q46" s="101"/>
      <c r="R46" s="89"/>
      <c r="S46" s="89"/>
      <c r="T46" s="95"/>
      <c r="U46" s="95"/>
      <c r="V46" s="98">
        <v>936</v>
      </c>
      <c r="W46" s="98"/>
      <c r="X46" s="177">
        <f t="shared" si="2"/>
        <v>936</v>
      </c>
      <c r="Y46" s="178"/>
      <c r="Z46" s="179">
        <f t="shared" si="1"/>
        <v>32760</v>
      </c>
      <c r="AA46" s="37"/>
      <c r="AB46" s="38"/>
      <c r="AC46" s="38"/>
    </row>
    <row r="47" spans="1:29" s="39" customFormat="1" ht="27" customHeight="1" x14ac:dyDescent="0.2">
      <c r="A47" s="49">
        <v>19</v>
      </c>
      <c r="B47" s="62" t="s">
        <v>89</v>
      </c>
      <c r="C47" s="62" t="s">
        <v>90</v>
      </c>
      <c r="D47" s="62" t="s">
        <v>28</v>
      </c>
      <c r="E47" s="51">
        <v>35</v>
      </c>
      <c r="F47" s="63">
        <v>866</v>
      </c>
      <c r="G47" s="53">
        <f t="shared" si="0"/>
        <v>30310</v>
      </c>
      <c r="H47" s="170"/>
      <c r="I47" s="170"/>
      <c r="J47" s="83"/>
      <c r="K47" s="83"/>
      <c r="L47" s="86"/>
      <c r="M47" s="86"/>
      <c r="N47" s="92"/>
      <c r="O47" s="92"/>
      <c r="P47" s="101"/>
      <c r="Q47" s="101"/>
      <c r="R47" s="89"/>
      <c r="S47" s="89"/>
      <c r="T47" s="95"/>
      <c r="U47" s="95"/>
      <c r="V47" s="98">
        <v>812</v>
      </c>
      <c r="W47" s="98"/>
      <c r="X47" s="177">
        <f>V47</f>
        <v>812</v>
      </c>
      <c r="Y47" s="178"/>
      <c r="Z47" s="179">
        <f t="shared" si="1"/>
        <v>28420</v>
      </c>
      <c r="AA47" s="37"/>
      <c r="AB47" s="38"/>
      <c r="AC47" s="38"/>
    </row>
    <row r="48" spans="1:29" s="39" customFormat="1" ht="27" customHeight="1" x14ac:dyDescent="0.2">
      <c r="A48" s="49">
        <v>20</v>
      </c>
      <c r="B48" s="65" t="s">
        <v>91</v>
      </c>
      <c r="C48" s="65" t="s">
        <v>92</v>
      </c>
      <c r="D48" s="62" t="s">
        <v>28</v>
      </c>
      <c r="E48" s="51">
        <v>350</v>
      </c>
      <c r="F48" s="63">
        <v>785</v>
      </c>
      <c r="G48" s="53">
        <f t="shared" si="0"/>
        <v>274750</v>
      </c>
      <c r="H48" s="170"/>
      <c r="I48" s="170"/>
      <c r="J48" s="83"/>
      <c r="K48" s="83"/>
      <c r="L48" s="86"/>
      <c r="M48" s="86"/>
      <c r="N48" s="92"/>
      <c r="O48" s="92"/>
      <c r="P48" s="101"/>
      <c r="Q48" s="101"/>
      <c r="R48" s="89"/>
      <c r="S48" s="89"/>
      <c r="T48" s="95"/>
      <c r="U48" s="95"/>
      <c r="V48" s="98">
        <v>732</v>
      </c>
      <c r="W48" s="98"/>
      <c r="X48" s="177">
        <f t="shared" si="2"/>
        <v>732</v>
      </c>
      <c r="Y48" s="178"/>
      <c r="Z48" s="179">
        <f t="shared" si="1"/>
        <v>256200</v>
      </c>
      <c r="AA48" s="37"/>
      <c r="AB48" s="38"/>
      <c r="AC48" s="38"/>
    </row>
    <row r="49" spans="1:29" s="113" customFormat="1" ht="27" customHeight="1" x14ac:dyDescent="0.2">
      <c r="A49" s="103">
        <v>21</v>
      </c>
      <c r="B49" s="122" t="s">
        <v>91</v>
      </c>
      <c r="C49" s="122" t="s">
        <v>93</v>
      </c>
      <c r="D49" s="116" t="s">
        <v>28</v>
      </c>
      <c r="E49" s="117">
        <v>30</v>
      </c>
      <c r="F49" s="118">
        <v>620</v>
      </c>
      <c r="G49" s="108">
        <f t="shared" si="0"/>
        <v>18600</v>
      </c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24">
        <v>676</v>
      </c>
      <c r="W49" s="109"/>
      <c r="X49" s="109"/>
      <c r="Y49" s="110"/>
      <c r="Z49" s="36">
        <f t="shared" si="1"/>
        <v>0</v>
      </c>
      <c r="AA49" s="111"/>
      <c r="AB49" s="112"/>
      <c r="AC49" s="112"/>
    </row>
    <row r="50" spans="1:29" s="39" customFormat="1" ht="27" customHeight="1" x14ac:dyDescent="0.2">
      <c r="A50" s="49">
        <v>22</v>
      </c>
      <c r="B50" s="62" t="s">
        <v>94</v>
      </c>
      <c r="C50" s="62" t="s">
        <v>95</v>
      </c>
      <c r="D50" s="62" t="s">
        <v>28</v>
      </c>
      <c r="E50" s="51">
        <v>10</v>
      </c>
      <c r="F50" s="63">
        <v>675</v>
      </c>
      <c r="G50" s="53">
        <f t="shared" si="0"/>
        <v>6750</v>
      </c>
      <c r="H50" s="170"/>
      <c r="I50" s="170"/>
      <c r="J50" s="83"/>
      <c r="K50" s="83"/>
      <c r="L50" s="86"/>
      <c r="M50" s="86"/>
      <c r="N50" s="92"/>
      <c r="O50" s="92"/>
      <c r="P50" s="101"/>
      <c r="Q50" s="101"/>
      <c r="R50" s="89"/>
      <c r="S50" s="89"/>
      <c r="T50" s="95"/>
      <c r="U50" s="95"/>
      <c r="V50" s="98">
        <v>626</v>
      </c>
      <c r="W50" s="98"/>
      <c r="X50" s="98">
        <f>V50</f>
        <v>626</v>
      </c>
      <c r="Y50" s="178"/>
      <c r="Z50" s="179">
        <f t="shared" si="1"/>
        <v>6260</v>
      </c>
      <c r="AA50" s="37"/>
      <c r="AB50" s="38"/>
      <c r="AC50" s="38"/>
    </row>
    <row r="51" spans="1:29" s="39" customFormat="1" ht="27" customHeight="1" x14ac:dyDescent="0.2">
      <c r="A51" s="49">
        <v>23</v>
      </c>
      <c r="B51" s="62" t="s">
        <v>96</v>
      </c>
      <c r="C51" s="62" t="s">
        <v>97</v>
      </c>
      <c r="D51" s="62" t="s">
        <v>28</v>
      </c>
      <c r="E51" s="51">
        <v>200</v>
      </c>
      <c r="F51" s="63">
        <v>1005</v>
      </c>
      <c r="G51" s="53">
        <f t="shared" si="0"/>
        <v>201000</v>
      </c>
      <c r="H51" s="170"/>
      <c r="I51" s="170"/>
      <c r="J51" s="83"/>
      <c r="K51" s="83"/>
      <c r="L51" s="86"/>
      <c r="M51" s="86"/>
      <c r="N51" s="92"/>
      <c r="O51" s="92"/>
      <c r="P51" s="101"/>
      <c r="Q51" s="101"/>
      <c r="R51" s="89"/>
      <c r="S51" s="89"/>
      <c r="T51" s="95"/>
      <c r="U51" s="95"/>
      <c r="V51" s="98">
        <v>930</v>
      </c>
      <c r="W51" s="98"/>
      <c r="X51" s="98">
        <f t="shared" ref="X51:X52" si="3">V51</f>
        <v>930</v>
      </c>
      <c r="Y51" s="178"/>
      <c r="Z51" s="179">
        <f t="shared" si="1"/>
        <v>186000</v>
      </c>
      <c r="AA51" s="37"/>
      <c r="AB51" s="38"/>
      <c r="AC51" s="38"/>
    </row>
    <row r="52" spans="1:29" s="39" customFormat="1" ht="27" customHeight="1" x14ac:dyDescent="0.2">
      <c r="A52" s="49">
        <v>24</v>
      </c>
      <c r="B52" s="62" t="s">
        <v>98</v>
      </c>
      <c r="C52" s="62" t="s">
        <v>99</v>
      </c>
      <c r="D52" s="62" t="s">
        <v>28</v>
      </c>
      <c r="E52" s="51">
        <v>4</v>
      </c>
      <c r="F52" s="63">
        <v>765</v>
      </c>
      <c r="G52" s="53">
        <f t="shared" si="0"/>
        <v>3060</v>
      </c>
      <c r="H52" s="170"/>
      <c r="I52" s="170"/>
      <c r="J52" s="83"/>
      <c r="K52" s="83"/>
      <c r="L52" s="86"/>
      <c r="M52" s="86"/>
      <c r="N52" s="92"/>
      <c r="O52" s="92"/>
      <c r="P52" s="101"/>
      <c r="Q52" s="101"/>
      <c r="R52" s="89"/>
      <c r="S52" s="89"/>
      <c r="T52" s="95"/>
      <c r="U52" s="95"/>
      <c r="V52" s="98">
        <v>707</v>
      </c>
      <c r="W52" s="98"/>
      <c r="X52" s="98">
        <f t="shared" si="3"/>
        <v>707</v>
      </c>
      <c r="Y52" s="178"/>
      <c r="Z52" s="179">
        <f t="shared" si="1"/>
        <v>2828</v>
      </c>
      <c r="AA52" s="37"/>
      <c r="AB52" s="38"/>
      <c r="AC52" s="38"/>
    </row>
    <row r="53" spans="1:29" s="39" customFormat="1" ht="27" customHeight="1" x14ac:dyDescent="0.2">
      <c r="A53" s="49">
        <v>26</v>
      </c>
      <c r="B53" s="32" t="s">
        <v>100</v>
      </c>
      <c r="C53" s="32" t="s">
        <v>101</v>
      </c>
      <c r="D53" s="57" t="s">
        <v>102</v>
      </c>
      <c r="E53" s="58">
        <v>400</v>
      </c>
      <c r="F53" s="59">
        <v>120</v>
      </c>
      <c r="G53" s="53">
        <f t="shared" si="0"/>
        <v>48000</v>
      </c>
      <c r="H53" s="170"/>
      <c r="I53" s="170"/>
      <c r="J53" s="83"/>
      <c r="K53" s="83"/>
      <c r="L53" s="86"/>
      <c r="M53" s="86"/>
      <c r="N53" s="92"/>
      <c r="O53" s="92"/>
      <c r="P53" s="101">
        <v>90.54</v>
      </c>
      <c r="Q53" s="101"/>
      <c r="R53" s="89"/>
      <c r="S53" s="89"/>
      <c r="T53" s="95"/>
      <c r="U53" s="95"/>
      <c r="V53" s="98"/>
      <c r="W53" s="98"/>
      <c r="X53" s="101">
        <f>P53</f>
        <v>90.54</v>
      </c>
      <c r="Y53" s="128"/>
      <c r="Z53" s="129">
        <f t="shared" si="1"/>
        <v>36216</v>
      </c>
      <c r="AA53" s="37"/>
      <c r="AB53" s="38"/>
      <c r="AC53" s="38"/>
    </row>
    <row r="54" spans="1:29" s="113" customFormat="1" ht="27" customHeight="1" x14ac:dyDescent="0.2">
      <c r="A54" s="103">
        <v>27</v>
      </c>
      <c r="B54" s="122" t="s">
        <v>103</v>
      </c>
      <c r="C54" s="122" t="s">
        <v>104</v>
      </c>
      <c r="D54" s="122" t="s">
        <v>25</v>
      </c>
      <c r="E54" s="117">
        <v>40</v>
      </c>
      <c r="F54" s="118">
        <v>1900</v>
      </c>
      <c r="G54" s="108">
        <f t="shared" si="0"/>
        <v>76000</v>
      </c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10"/>
      <c r="Z54" s="36">
        <f t="shared" si="1"/>
        <v>0</v>
      </c>
      <c r="AA54" s="111"/>
      <c r="AB54" s="112"/>
      <c r="AC54" s="112"/>
    </row>
    <row r="55" spans="1:29" s="39" customFormat="1" ht="27" customHeight="1" x14ac:dyDescent="0.2">
      <c r="A55" s="49">
        <v>28</v>
      </c>
      <c r="B55" s="50" t="s">
        <v>105</v>
      </c>
      <c r="C55" s="50" t="s">
        <v>106</v>
      </c>
      <c r="D55" s="50" t="s">
        <v>25</v>
      </c>
      <c r="E55" s="51">
        <v>300</v>
      </c>
      <c r="F55" s="52">
        <v>190</v>
      </c>
      <c r="G55" s="53">
        <f t="shared" si="0"/>
        <v>57000</v>
      </c>
      <c r="H55" s="170"/>
      <c r="I55" s="170"/>
      <c r="J55" s="83"/>
      <c r="K55" s="83"/>
      <c r="L55" s="86"/>
      <c r="M55" s="86"/>
      <c r="N55" s="92"/>
      <c r="O55" s="92"/>
      <c r="P55" s="101">
        <v>178</v>
      </c>
      <c r="Q55" s="101"/>
      <c r="R55" s="89"/>
      <c r="S55" s="89"/>
      <c r="T55" s="95"/>
      <c r="U55" s="95"/>
      <c r="V55" s="98"/>
      <c r="W55" s="98"/>
      <c r="X55" s="101">
        <f>P55</f>
        <v>178</v>
      </c>
      <c r="Y55" s="128"/>
      <c r="Z55" s="129">
        <f t="shared" si="1"/>
        <v>53400</v>
      </c>
      <c r="AA55" s="37"/>
      <c r="AB55" s="38"/>
      <c r="AC55" s="38"/>
    </row>
    <row r="56" spans="1:29" s="113" customFormat="1" ht="27" customHeight="1" x14ac:dyDescent="0.2">
      <c r="A56" s="103">
        <v>29</v>
      </c>
      <c r="B56" s="116" t="s">
        <v>107</v>
      </c>
      <c r="C56" s="116" t="s">
        <v>108</v>
      </c>
      <c r="D56" s="116" t="s">
        <v>109</v>
      </c>
      <c r="E56" s="117">
        <v>1</v>
      </c>
      <c r="F56" s="118">
        <v>3200</v>
      </c>
      <c r="G56" s="108">
        <f t="shared" si="0"/>
        <v>3200</v>
      </c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10"/>
      <c r="Z56" s="36">
        <f t="shared" si="1"/>
        <v>0</v>
      </c>
      <c r="AA56" s="111"/>
      <c r="AB56" s="112"/>
      <c r="AC56" s="112"/>
    </row>
    <row r="57" spans="1:29" s="113" customFormat="1" ht="27" customHeight="1" x14ac:dyDescent="0.2">
      <c r="A57" s="103">
        <v>30</v>
      </c>
      <c r="B57" s="116" t="s">
        <v>110</v>
      </c>
      <c r="C57" s="116" t="s">
        <v>111</v>
      </c>
      <c r="D57" s="116" t="s">
        <v>109</v>
      </c>
      <c r="E57" s="117">
        <v>1</v>
      </c>
      <c r="F57" s="118">
        <v>7030</v>
      </c>
      <c r="G57" s="108">
        <f t="shared" si="0"/>
        <v>7030</v>
      </c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10"/>
      <c r="Z57" s="36">
        <f t="shared" si="1"/>
        <v>0</v>
      </c>
      <c r="AA57" s="111"/>
      <c r="AB57" s="112"/>
      <c r="AC57" s="112"/>
    </row>
    <row r="58" spans="1:29" s="113" customFormat="1" ht="27" customHeight="1" x14ac:dyDescent="0.2">
      <c r="A58" s="103">
        <v>31</v>
      </c>
      <c r="B58" s="116" t="s">
        <v>112</v>
      </c>
      <c r="C58" s="116" t="s">
        <v>113</v>
      </c>
      <c r="D58" s="116" t="s">
        <v>109</v>
      </c>
      <c r="E58" s="117">
        <v>1</v>
      </c>
      <c r="F58" s="118">
        <v>3600</v>
      </c>
      <c r="G58" s="108">
        <f t="shared" si="0"/>
        <v>3600</v>
      </c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10"/>
      <c r="Z58" s="36">
        <f t="shared" si="1"/>
        <v>0</v>
      </c>
      <c r="AA58" s="111"/>
      <c r="AB58" s="112"/>
      <c r="AC58" s="112"/>
    </row>
    <row r="59" spans="1:29" s="39" customFormat="1" ht="27" customHeight="1" x14ac:dyDescent="0.2">
      <c r="A59" s="49">
        <v>32</v>
      </c>
      <c r="B59" s="62" t="s">
        <v>114</v>
      </c>
      <c r="C59" s="62" t="s">
        <v>115</v>
      </c>
      <c r="D59" s="62" t="s">
        <v>116</v>
      </c>
      <c r="E59" s="51">
        <v>20</v>
      </c>
      <c r="F59" s="63">
        <v>760</v>
      </c>
      <c r="G59" s="53">
        <f t="shared" si="0"/>
        <v>15200</v>
      </c>
      <c r="H59" s="170"/>
      <c r="I59" s="170"/>
      <c r="J59" s="83"/>
      <c r="K59" s="83"/>
      <c r="L59" s="86"/>
      <c r="M59" s="86"/>
      <c r="N59" s="92"/>
      <c r="O59" s="92"/>
      <c r="P59" s="101">
        <v>350</v>
      </c>
      <c r="Q59" s="101"/>
      <c r="R59" s="89"/>
      <c r="S59" s="89"/>
      <c r="T59" s="95"/>
      <c r="U59" s="95"/>
      <c r="V59" s="98"/>
      <c r="W59" s="98"/>
      <c r="X59" s="101">
        <f>P59</f>
        <v>350</v>
      </c>
      <c r="Y59" s="128"/>
      <c r="Z59" s="129">
        <f t="shared" si="1"/>
        <v>7000</v>
      </c>
      <c r="AA59" s="37"/>
      <c r="AB59" s="38"/>
      <c r="AC59" s="38"/>
    </row>
    <row r="60" spans="1:29" s="113" customFormat="1" ht="27" customHeight="1" x14ac:dyDescent="0.2">
      <c r="A60" s="103">
        <v>33</v>
      </c>
      <c r="B60" s="116" t="s">
        <v>117</v>
      </c>
      <c r="C60" s="116" t="s">
        <v>45</v>
      </c>
      <c r="D60" s="116" t="s">
        <v>46</v>
      </c>
      <c r="E60" s="117">
        <v>7</v>
      </c>
      <c r="F60" s="118">
        <v>5505.17</v>
      </c>
      <c r="G60" s="108">
        <f t="shared" si="0"/>
        <v>38536.19</v>
      </c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10"/>
      <c r="Z60" s="36">
        <f t="shared" si="1"/>
        <v>0</v>
      </c>
      <c r="AA60" s="111"/>
      <c r="AB60" s="112"/>
      <c r="AC60" s="112"/>
    </row>
    <row r="61" spans="1:29" s="113" customFormat="1" ht="27" customHeight="1" x14ac:dyDescent="0.2">
      <c r="A61" s="103">
        <v>34</v>
      </c>
      <c r="B61" s="115" t="s">
        <v>118</v>
      </c>
      <c r="C61" s="115" t="s">
        <v>119</v>
      </c>
      <c r="D61" s="120"/>
      <c r="E61" s="121">
        <v>400</v>
      </c>
      <c r="F61" s="107">
        <v>230.72</v>
      </c>
      <c r="G61" s="108">
        <f t="shared" si="0"/>
        <v>92288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19"/>
      <c r="Y61" s="110"/>
      <c r="Z61" s="36">
        <f t="shared" si="1"/>
        <v>0</v>
      </c>
      <c r="AA61" s="111"/>
      <c r="AB61" s="112"/>
      <c r="AC61" s="112"/>
    </row>
    <row r="62" spans="1:29" s="39" customFormat="1" ht="27" customHeight="1" x14ac:dyDescent="0.2">
      <c r="A62" s="49">
        <v>35</v>
      </c>
      <c r="B62" s="54" t="s">
        <v>120</v>
      </c>
      <c r="C62" s="54" t="s">
        <v>121</v>
      </c>
      <c r="D62" s="54" t="s">
        <v>25</v>
      </c>
      <c r="E62" s="55">
        <v>400</v>
      </c>
      <c r="F62" s="56">
        <v>129.75</v>
      </c>
      <c r="G62" s="53">
        <f t="shared" si="0"/>
        <v>51900</v>
      </c>
      <c r="H62" s="170"/>
      <c r="I62" s="170"/>
      <c r="J62" s="83"/>
      <c r="K62" s="83"/>
      <c r="L62" s="86">
        <v>120</v>
      </c>
      <c r="M62" s="86"/>
      <c r="N62" s="92">
        <v>67</v>
      </c>
      <c r="O62" s="92"/>
      <c r="P62" s="101"/>
      <c r="Q62" s="101"/>
      <c r="R62" s="89"/>
      <c r="S62" s="89"/>
      <c r="T62" s="95"/>
      <c r="U62" s="95"/>
      <c r="V62" s="98"/>
      <c r="W62" s="98"/>
      <c r="X62" s="92">
        <f>N62</f>
        <v>67</v>
      </c>
      <c r="Y62" s="180"/>
      <c r="Z62" s="181">
        <f t="shared" si="1"/>
        <v>26800</v>
      </c>
      <c r="AA62" s="37"/>
      <c r="AB62" s="38"/>
      <c r="AC62" s="38"/>
    </row>
    <row r="63" spans="1:29" s="113" customFormat="1" ht="27" customHeight="1" x14ac:dyDescent="0.2">
      <c r="A63" s="103">
        <v>36</v>
      </c>
      <c r="B63" s="115" t="s">
        <v>122</v>
      </c>
      <c r="C63" s="115" t="s">
        <v>123</v>
      </c>
      <c r="D63" s="105" t="s">
        <v>124</v>
      </c>
      <c r="E63" s="106">
        <v>10</v>
      </c>
      <c r="F63" s="107">
        <v>350</v>
      </c>
      <c r="G63" s="108">
        <f t="shared" si="0"/>
        <v>3500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10"/>
      <c r="Z63" s="36">
        <f t="shared" si="1"/>
        <v>0</v>
      </c>
      <c r="AA63" s="111"/>
      <c r="AB63" s="112"/>
      <c r="AC63" s="112"/>
    </row>
    <row r="64" spans="1:29" s="113" customFormat="1" ht="27" customHeight="1" x14ac:dyDescent="0.2">
      <c r="A64" s="103">
        <v>37</v>
      </c>
      <c r="B64" s="115" t="s">
        <v>125</v>
      </c>
      <c r="C64" s="115" t="s">
        <v>34</v>
      </c>
      <c r="D64" s="116" t="s">
        <v>25</v>
      </c>
      <c r="E64" s="117">
        <v>100</v>
      </c>
      <c r="F64" s="118">
        <v>2665</v>
      </c>
      <c r="G64" s="108">
        <f t="shared" si="0"/>
        <v>266500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36">
        <f t="shared" si="1"/>
        <v>0</v>
      </c>
      <c r="AA64" s="111"/>
      <c r="AB64" s="112"/>
      <c r="AC64" s="112"/>
    </row>
    <row r="65" spans="1:29" s="39" customFormat="1" ht="27" customHeight="1" x14ac:dyDescent="0.2">
      <c r="A65" s="49">
        <v>38</v>
      </c>
      <c r="B65" s="67" t="s">
        <v>126</v>
      </c>
      <c r="C65" s="67" t="s">
        <v>127</v>
      </c>
      <c r="D65" s="68" t="s">
        <v>25</v>
      </c>
      <c r="E65" s="61">
        <v>1000</v>
      </c>
      <c r="F65" s="66">
        <v>27.4</v>
      </c>
      <c r="G65" s="53">
        <f t="shared" si="0"/>
        <v>27400</v>
      </c>
      <c r="H65" s="170"/>
      <c r="I65" s="170"/>
      <c r="J65" s="83"/>
      <c r="K65" s="83"/>
      <c r="L65" s="86"/>
      <c r="M65" s="86"/>
      <c r="N65" s="92">
        <v>22.45</v>
      </c>
      <c r="O65" s="92"/>
      <c r="P65" s="101">
        <v>25.5</v>
      </c>
      <c r="Q65" s="101"/>
      <c r="R65" s="89"/>
      <c r="S65" s="89"/>
      <c r="T65" s="95"/>
      <c r="U65" s="95"/>
      <c r="V65" s="98"/>
      <c r="W65" s="98"/>
      <c r="X65" s="92">
        <f>N65</f>
        <v>22.45</v>
      </c>
      <c r="Y65" s="180"/>
      <c r="Z65" s="181">
        <f t="shared" si="1"/>
        <v>22450</v>
      </c>
      <c r="AA65" s="37"/>
      <c r="AB65" s="38"/>
      <c r="AC65" s="38"/>
    </row>
    <row r="66" spans="1:29" s="113" customFormat="1" ht="27" customHeight="1" x14ac:dyDescent="0.2">
      <c r="A66" s="103">
        <v>39</v>
      </c>
      <c r="B66" s="116" t="s">
        <v>128</v>
      </c>
      <c r="C66" s="116" t="s">
        <v>50</v>
      </c>
      <c r="D66" s="116" t="s">
        <v>44</v>
      </c>
      <c r="E66" s="117">
        <v>32</v>
      </c>
      <c r="F66" s="118">
        <v>5500</v>
      </c>
      <c r="G66" s="108">
        <f t="shared" si="0"/>
        <v>176000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19"/>
      <c r="Y66" s="110"/>
      <c r="Z66" s="36">
        <f t="shared" si="1"/>
        <v>0</v>
      </c>
      <c r="AA66" s="111"/>
      <c r="AB66" s="112"/>
      <c r="AC66" s="112"/>
    </row>
    <row r="67" spans="1:29" s="39" customFormat="1" ht="27" customHeight="1" x14ac:dyDescent="0.2">
      <c r="A67" s="49">
        <v>40</v>
      </c>
      <c r="B67" s="62" t="s">
        <v>129</v>
      </c>
      <c r="C67" s="62" t="s">
        <v>47</v>
      </c>
      <c r="D67" s="50" t="s">
        <v>28</v>
      </c>
      <c r="E67" s="51">
        <v>510</v>
      </c>
      <c r="F67" s="52">
        <v>128.28</v>
      </c>
      <c r="G67" s="53">
        <f t="shared" si="0"/>
        <v>65422.8</v>
      </c>
      <c r="H67" s="170"/>
      <c r="I67" s="170"/>
      <c r="J67" s="83"/>
      <c r="K67" s="83"/>
      <c r="L67" s="86"/>
      <c r="M67" s="86"/>
      <c r="N67" s="92"/>
      <c r="O67" s="92"/>
      <c r="P67" s="101">
        <v>96</v>
      </c>
      <c r="Q67" s="101"/>
      <c r="R67" s="89"/>
      <c r="S67" s="89"/>
      <c r="T67" s="95"/>
      <c r="U67" s="95"/>
      <c r="V67" s="98"/>
      <c r="W67" s="98"/>
      <c r="X67" s="101">
        <f>P67</f>
        <v>96</v>
      </c>
      <c r="Y67" s="128"/>
      <c r="Z67" s="129">
        <f t="shared" si="1"/>
        <v>48960</v>
      </c>
      <c r="AA67" s="37"/>
      <c r="AB67" s="38"/>
      <c r="AC67" s="38"/>
    </row>
    <row r="68" spans="1:29" s="39" customFormat="1" ht="27" customHeight="1" x14ac:dyDescent="0.2">
      <c r="A68" s="49">
        <v>41</v>
      </c>
      <c r="B68" s="50" t="s">
        <v>130</v>
      </c>
      <c r="C68" s="50" t="s">
        <v>131</v>
      </c>
      <c r="D68" s="50" t="s">
        <v>25</v>
      </c>
      <c r="E68" s="51">
        <v>170000</v>
      </c>
      <c r="F68" s="52">
        <v>6.6</v>
      </c>
      <c r="G68" s="53">
        <f>E68*F68</f>
        <v>1122000</v>
      </c>
      <c r="H68" s="170"/>
      <c r="I68" s="170"/>
      <c r="J68" s="83"/>
      <c r="K68" s="83"/>
      <c r="L68" s="86"/>
      <c r="M68" s="86"/>
      <c r="N68" s="92">
        <v>6.53</v>
      </c>
      <c r="O68" s="92"/>
      <c r="P68" s="101"/>
      <c r="Q68" s="101"/>
      <c r="R68" s="89"/>
      <c r="S68" s="89"/>
      <c r="T68" s="95"/>
      <c r="U68" s="95"/>
      <c r="V68" s="98"/>
      <c r="W68" s="98"/>
      <c r="X68" s="92">
        <f>N68</f>
        <v>6.53</v>
      </c>
      <c r="Y68" s="180"/>
      <c r="Z68" s="181">
        <f t="shared" si="1"/>
        <v>1110100</v>
      </c>
      <c r="AA68" s="37"/>
      <c r="AB68" s="38"/>
      <c r="AC68" s="38"/>
    </row>
    <row r="69" spans="1:29" s="113" customFormat="1" ht="27" customHeight="1" x14ac:dyDescent="0.2">
      <c r="A69" s="103">
        <v>42</v>
      </c>
      <c r="B69" s="116" t="s">
        <v>132</v>
      </c>
      <c r="C69" s="116" t="s">
        <v>133</v>
      </c>
      <c r="D69" s="116" t="s">
        <v>33</v>
      </c>
      <c r="E69" s="117">
        <v>6</v>
      </c>
      <c r="F69" s="118">
        <v>2700</v>
      </c>
      <c r="G69" s="108">
        <f t="shared" si="0"/>
        <v>16200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36">
        <f t="shared" si="1"/>
        <v>0</v>
      </c>
      <c r="AA69" s="111"/>
      <c r="AB69" s="112"/>
      <c r="AC69" s="112"/>
    </row>
    <row r="70" spans="1:29" s="113" customFormat="1" ht="27" customHeight="1" x14ac:dyDescent="0.2">
      <c r="A70" s="103">
        <v>43</v>
      </c>
      <c r="B70" s="116" t="s">
        <v>132</v>
      </c>
      <c r="C70" s="116" t="s">
        <v>134</v>
      </c>
      <c r="D70" s="116" t="s">
        <v>33</v>
      </c>
      <c r="E70" s="117">
        <v>6</v>
      </c>
      <c r="F70" s="118">
        <v>2700</v>
      </c>
      <c r="G70" s="108">
        <f t="shared" si="0"/>
        <v>16200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36">
        <f t="shared" si="1"/>
        <v>0</v>
      </c>
      <c r="AA70" s="111"/>
      <c r="AB70" s="112"/>
      <c r="AC70" s="112"/>
    </row>
    <row r="71" spans="1:29" s="39" customFormat="1" ht="27" customHeight="1" x14ac:dyDescent="0.2">
      <c r="A71" s="49">
        <v>44</v>
      </c>
      <c r="B71" s="50" t="s">
        <v>135</v>
      </c>
      <c r="C71" s="102" t="s">
        <v>186</v>
      </c>
      <c r="D71" s="50" t="s">
        <v>116</v>
      </c>
      <c r="E71" s="51">
        <v>75</v>
      </c>
      <c r="F71" s="52">
        <v>4000.25</v>
      </c>
      <c r="G71" s="53">
        <f t="shared" si="0"/>
        <v>300018.75</v>
      </c>
      <c r="H71" s="170"/>
      <c r="I71" s="170"/>
      <c r="J71" s="83"/>
      <c r="K71" s="83"/>
      <c r="L71" s="86"/>
      <c r="M71" s="86"/>
      <c r="N71" s="92"/>
      <c r="O71" s="92"/>
      <c r="P71" s="101">
        <v>2900</v>
      </c>
      <c r="Q71" s="101"/>
      <c r="R71" s="89"/>
      <c r="S71" s="89"/>
      <c r="T71" s="95"/>
      <c r="U71" s="95"/>
      <c r="V71" s="98"/>
      <c r="W71" s="98"/>
      <c r="X71" s="101">
        <f>P71</f>
        <v>2900</v>
      </c>
      <c r="Y71" s="128"/>
      <c r="Z71" s="129">
        <f t="shared" si="1"/>
        <v>217500</v>
      </c>
      <c r="AA71" s="37"/>
      <c r="AB71" s="38"/>
      <c r="AC71" s="38"/>
    </row>
    <row r="72" spans="1:29" s="113" customFormat="1" ht="27" customHeight="1" x14ac:dyDescent="0.2">
      <c r="A72" s="103">
        <v>45</v>
      </c>
      <c r="B72" s="115" t="s">
        <v>136</v>
      </c>
      <c r="C72" s="115" t="s">
        <v>137</v>
      </c>
      <c r="D72" s="116" t="s">
        <v>25</v>
      </c>
      <c r="E72" s="117">
        <v>3500</v>
      </c>
      <c r="F72" s="118">
        <v>450</v>
      </c>
      <c r="G72" s="108">
        <f t="shared" si="0"/>
        <v>1575000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36">
        <f t="shared" si="1"/>
        <v>0</v>
      </c>
      <c r="AA72" s="111"/>
      <c r="AB72" s="112"/>
      <c r="AC72" s="112"/>
    </row>
    <row r="73" spans="1:29" s="39" customFormat="1" ht="27" customHeight="1" x14ac:dyDescent="0.2">
      <c r="A73" s="49">
        <v>46</v>
      </c>
      <c r="B73" s="69" t="s">
        <v>138</v>
      </c>
      <c r="C73" s="69" t="s">
        <v>139</v>
      </c>
      <c r="D73" s="69" t="s">
        <v>25</v>
      </c>
      <c r="E73" s="55">
        <v>100</v>
      </c>
      <c r="F73" s="70">
        <v>89.46</v>
      </c>
      <c r="G73" s="53" t="s">
        <v>201</v>
      </c>
      <c r="H73" s="170"/>
      <c r="I73" s="170"/>
      <c r="J73" s="83"/>
      <c r="K73" s="83"/>
      <c r="L73" s="86"/>
      <c r="M73" s="86"/>
      <c r="N73" s="92">
        <v>89.46</v>
      </c>
      <c r="O73" s="92"/>
      <c r="P73" s="101"/>
      <c r="Q73" s="101"/>
      <c r="R73" s="89"/>
      <c r="S73" s="89"/>
      <c r="T73" s="95"/>
      <c r="U73" s="95"/>
      <c r="V73" s="98"/>
      <c r="W73" s="98"/>
      <c r="X73" s="92">
        <f>N73</f>
        <v>89.46</v>
      </c>
      <c r="Y73" s="180"/>
      <c r="Z73" s="181">
        <f t="shared" si="1"/>
        <v>8946</v>
      </c>
      <c r="AA73" s="37"/>
      <c r="AB73" s="38"/>
      <c r="AC73" s="38"/>
    </row>
    <row r="74" spans="1:29" s="39" customFormat="1" ht="27" customHeight="1" x14ac:dyDescent="0.2">
      <c r="A74" s="49">
        <v>47</v>
      </c>
      <c r="B74" s="69" t="s">
        <v>138</v>
      </c>
      <c r="C74" s="50" t="s">
        <v>140</v>
      </c>
      <c r="D74" s="50" t="s">
        <v>25</v>
      </c>
      <c r="E74" s="51">
        <v>33000</v>
      </c>
      <c r="F74" s="52">
        <v>20.11</v>
      </c>
      <c r="G74" s="53">
        <f t="shared" si="0"/>
        <v>663630</v>
      </c>
      <c r="H74" s="170"/>
      <c r="I74" s="170"/>
      <c r="J74" s="83"/>
      <c r="K74" s="83"/>
      <c r="L74" s="86"/>
      <c r="M74" s="86"/>
      <c r="N74" s="92">
        <v>19.309999999999999</v>
      </c>
      <c r="O74" s="92"/>
      <c r="P74" s="101"/>
      <c r="Q74" s="101"/>
      <c r="R74" s="89"/>
      <c r="S74" s="89"/>
      <c r="T74" s="95"/>
      <c r="U74" s="95"/>
      <c r="V74" s="98"/>
      <c r="W74" s="98"/>
      <c r="X74" s="92">
        <f>N74</f>
        <v>19.309999999999999</v>
      </c>
      <c r="Y74" s="180"/>
      <c r="Z74" s="181">
        <f t="shared" si="1"/>
        <v>637230</v>
      </c>
      <c r="AA74" s="37"/>
      <c r="AB74" s="38"/>
      <c r="AC74" s="38"/>
    </row>
    <row r="75" spans="1:29" s="39" customFormat="1" ht="27" customHeight="1" x14ac:dyDescent="0.2">
      <c r="A75" s="49">
        <v>48</v>
      </c>
      <c r="B75" s="69" t="s">
        <v>138</v>
      </c>
      <c r="C75" s="50" t="s">
        <v>48</v>
      </c>
      <c r="D75" s="50" t="s">
        <v>25</v>
      </c>
      <c r="E75" s="51">
        <v>3500</v>
      </c>
      <c r="F75" s="52">
        <v>31.47</v>
      </c>
      <c r="G75" s="53">
        <f t="shared" si="0"/>
        <v>110145</v>
      </c>
      <c r="H75" s="170"/>
      <c r="I75" s="170"/>
      <c r="J75" s="83"/>
      <c r="K75" s="83"/>
      <c r="L75" s="86"/>
      <c r="M75" s="86"/>
      <c r="N75" s="92">
        <v>30.47</v>
      </c>
      <c r="O75" s="92"/>
      <c r="P75" s="101"/>
      <c r="Q75" s="101"/>
      <c r="R75" s="89"/>
      <c r="S75" s="89"/>
      <c r="T75" s="95"/>
      <c r="U75" s="95"/>
      <c r="V75" s="98"/>
      <c r="W75" s="98"/>
      <c r="X75" s="92">
        <f>N75</f>
        <v>30.47</v>
      </c>
      <c r="Y75" s="180"/>
      <c r="Z75" s="181">
        <f t="shared" si="1"/>
        <v>106645</v>
      </c>
      <c r="AA75" s="37"/>
      <c r="AB75" s="38"/>
      <c r="AC75" s="38"/>
    </row>
    <row r="76" spans="1:29" s="39" customFormat="1" ht="27" customHeight="1" x14ac:dyDescent="0.2">
      <c r="A76" s="49">
        <v>49</v>
      </c>
      <c r="B76" s="69" t="s">
        <v>138</v>
      </c>
      <c r="C76" s="50" t="s">
        <v>49</v>
      </c>
      <c r="D76" s="50" t="s">
        <v>25</v>
      </c>
      <c r="E76" s="51">
        <v>33000</v>
      </c>
      <c r="F76" s="52">
        <v>13.5</v>
      </c>
      <c r="G76" s="53">
        <f t="shared" si="0"/>
        <v>445500</v>
      </c>
      <c r="H76" s="170"/>
      <c r="I76" s="170"/>
      <c r="J76" s="83"/>
      <c r="K76" s="83"/>
      <c r="L76" s="86"/>
      <c r="M76" s="86"/>
      <c r="N76" s="92">
        <v>13.33</v>
      </c>
      <c r="O76" s="92"/>
      <c r="P76" s="101"/>
      <c r="Q76" s="101"/>
      <c r="R76" s="89"/>
      <c r="S76" s="89"/>
      <c r="T76" s="95"/>
      <c r="U76" s="95"/>
      <c r="V76" s="98"/>
      <c r="W76" s="98"/>
      <c r="X76" s="92">
        <f>N76</f>
        <v>13.33</v>
      </c>
      <c r="Y76" s="180"/>
      <c r="Z76" s="181">
        <f t="shared" si="1"/>
        <v>439890</v>
      </c>
      <c r="AA76" s="37"/>
      <c r="AB76" s="38"/>
      <c r="AC76" s="38"/>
    </row>
    <row r="77" spans="1:29" s="39" customFormat="1" ht="27" customHeight="1" x14ac:dyDescent="0.2">
      <c r="A77" s="49">
        <v>50</v>
      </c>
      <c r="B77" s="69" t="s">
        <v>138</v>
      </c>
      <c r="C77" s="62" t="s">
        <v>141</v>
      </c>
      <c r="D77" s="50" t="s">
        <v>25</v>
      </c>
      <c r="E77" s="58">
        <v>25000</v>
      </c>
      <c r="F77" s="59">
        <v>12.6</v>
      </c>
      <c r="G77" s="53">
        <f t="shared" si="0"/>
        <v>315000</v>
      </c>
      <c r="H77" s="170"/>
      <c r="I77" s="170"/>
      <c r="J77" s="83"/>
      <c r="K77" s="83"/>
      <c r="L77" s="86"/>
      <c r="M77" s="86"/>
      <c r="N77" s="92">
        <v>12.33</v>
      </c>
      <c r="O77" s="92"/>
      <c r="P77" s="101"/>
      <c r="Q77" s="101"/>
      <c r="R77" s="89"/>
      <c r="S77" s="89"/>
      <c r="T77" s="95"/>
      <c r="U77" s="95"/>
      <c r="V77" s="98"/>
      <c r="W77" s="98"/>
      <c r="X77" s="92">
        <f>N77</f>
        <v>12.33</v>
      </c>
      <c r="Y77" s="180"/>
      <c r="Z77" s="181">
        <f t="shared" si="1"/>
        <v>308250</v>
      </c>
      <c r="AA77" s="37"/>
      <c r="AB77" s="38"/>
      <c r="AC77" s="38"/>
    </row>
    <row r="78" spans="1:29" s="39" customFormat="1" ht="27" customHeight="1" x14ac:dyDescent="0.2">
      <c r="A78" s="49">
        <v>51</v>
      </c>
      <c r="B78" s="67" t="s">
        <v>142</v>
      </c>
      <c r="C78" s="67" t="s">
        <v>143</v>
      </c>
      <c r="D78" s="68" t="s">
        <v>25</v>
      </c>
      <c r="E78" s="61">
        <v>1</v>
      </c>
      <c r="F78" s="66">
        <v>98200</v>
      </c>
      <c r="G78" s="53">
        <f t="shared" si="0"/>
        <v>98200</v>
      </c>
      <c r="H78" s="170"/>
      <c r="I78" s="170"/>
      <c r="J78" s="83">
        <v>98000</v>
      </c>
      <c r="K78" s="83"/>
      <c r="L78" s="86"/>
      <c r="M78" s="86"/>
      <c r="N78" s="92"/>
      <c r="O78" s="92"/>
      <c r="P78" s="101"/>
      <c r="Q78" s="101"/>
      <c r="R78" s="89"/>
      <c r="S78" s="89"/>
      <c r="T78" s="95"/>
      <c r="U78" s="95"/>
      <c r="V78" s="98"/>
      <c r="W78" s="98"/>
      <c r="X78" s="83">
        <f>J78</f>
        <v>98000</v>
      </c>
      <c r="Y78" s="184"/>
      <c r="Z78" s="185">
        <f t="shared" si="1"/>
        <v>98000</v>
      </c>
      <c r="AA78" s="37"/>
      <c r="AB78" s="38"/>
      <c r="AC78" s="38"/>
    </row>
    <row r="79" spans="1:29" s="39" customFormat="1" ht="27" customHeight="1" x14ac:dyDescent="0.2">
      <c r="A79" s="49">
        <v>52</v>
      </c>
      <c r="B79" s="67" t="s">
        <v>142</v>
      </c>
      <c r="C79" s="67" t="s">
        <v>144</v>
      </c>
      <c r="D79" s="68" t="s">
        <v>25</v>
      </c>
      <c r="E79" s="61">
        <v>1</v>
      </c>
      <c r="F79" s="66">
        <v>47200</v>
      </c>
      <c r="G79" s="53">
        <f t="shared" si="0"/>
        <v>47200</v>
      </c>
      <c r="H79" s="170"/>
      <c r="I79" s="170"/>
      <c r="J79" s="83">
        <v>47000</v>
      </c>
      <c r="K79" s="83"/>
      <c r="L79" s="86"/>
      <c r="M79" s="86"/>
      <c r="N79" s="92"/>
      <c r="O79" s="92"/>
      <c r="P79" s="101"/>
      <c r="Q79" s="101"/>
      <c r="R79" s="89"/>
      <c r="S79" s="89"/>
      <c r="T79" s="95"/>
      <c r="U79" s="95"/>
      <c r="V79" s="98"/>
      <c r="W79" s="98"/>
      <c r="X79" s="83">
        <f t="shared" ref="X79" si="4">J79</f>
        <v>47000</v>
      </c>
      <c r="Y79" s="184"/>
      <c r="Z79" s="185">
        <f t="shared" si="1"/>
        <v>47000</v>
      </c>
      <c r="AA79" s="37"/>
      <c r="AB79" s="38"/>
      <c r="AC79" s="38"/>
    </row>
    <row r="80" spans="1:29" s="39" customFormat="1" ht="27" customHeight="1" x14ac:dyDescent="0.2">
      <c r="A80" s="49">
        <v>53</v>
      </c>
      <c r="B80" s="67" t="s">
        <v>145</v>
      </c>
      <c r="C80" s="71" t="s">
        <v>146</v>
      </c>
      <c r="D80" s="68" t="s">
        <v>25</v>
      </c>
      <c r="E80" s="61">
        <v>10</v>
      </c>
      <c r="F80" s="66">
        <v>356.33</v>
      </c>
      <c r="G80" s="53">
        <f t="shared" si="0"/>
        <v>3563.2999999999997</v>
      </c>
      <c r="H80" s="170"/>
      <c r="I80" s="170"/>
      <c r="J80" s="83"/>
      <c r="K80" s="83"/>
      <c r="L80" s="86"/>
      <c r="M80" s="86"/>
      <c r="N80" s="92"/>
      <c r="O80" s="92"/>
      <c r="P80" s="101"/>
      <c r="Q80" s="101"/>
      <c r="R80" s="89"/>
      <c r="S80" s="89"/>
      <c r="T80" s="95"/>
      <c r="U80" s="95"/>
      <c r="V80" s="98"/>
      <c r="W80" s="98"/>
      <c r="X80" s="34"/>
      <c r="Y80" s="35"/>
      <c r="Z80" s="36">
        <f t="shared" si="1"/>
        <v>0</v>
      </c>
      <c r="AA80" s="37"/>
      <c r="AB80" s="38"/>
      <c r="AC80" s="38"/>
    </row>
    <row r="81" spans="1:34" s="39" customFormat="1" ht="27" customHeight="1" x14ac:dyDescent="0.2">
      <c r="A81" s="49">
        <v>54</v>
      </c>
      <c r="B81" s="67" t="s">
        <v>147</v>
      </c>
      <c r="C81" s="67" t="s">
        <v>147</v>
      </c>
      <c r="D81" s="68" t="s">
        <v>25</v>
      </c>
      <c r="E81" s="58">
        <v>1</v>
      </c>
      <c r="F81" s="66">
        <v>14000</v>
      </c>
      <c r="G81" s="53">
        <f t="shared" si="0"/>
        <v>14000</v>
      </c>
      <c r="H81" s="170"/>
      <c r="I81" s="170"/>
      <c r="J81" s="83">
        <v>14000</v>
      </c>
      <c r="K81" s="83"/>
      <c r="L81" s="86"/>
      <c r="M81" s="86"/>
      <c r="N81" s="92"/>
      <c r="O81" s="92"/>
      <c r="P81" s="101">
        <v>6050</v>
      </c>
      <c r="Q81" s="101"/>
      <c r="R81" s="89"/>
      <c r="S81" s="89"/>
      <c r="T81" s="95"/>
      <c r="U81" s="95"/>
      <c r="V81" s="98"/>
      <c r="W81" s="98"/>
      <c r="X81" s="101">
        <f>P81</f>
        <v>6050</v>
      </c>
      <c r="Y81" s="128"/>
      <c r="Z81" s="129">
        <f t="shared" si="1"/>
        <v>6050</v>
      </c>
      <c r="AA81" s="37"/>
      <c r="AB81" s="38"/>
      <c r="AC81" s="38"/>
    </row>
    <row r="82" spans="1:34" s="113" customFormat="1" ht="27" customHeight="1" x14ac:dyDescent="0.2">
      <c r="A82" s="103">
        <v>55</v>
      </c>
      <c r="B82" s="104" t="s">
        <v>148</v>
      </c>
      <c r="C82" s="104" t="s">
        <v>149</v>
      </c>
      <c r="D82" s="105" t="s">
        <v>25</v>
      </c>
      <c r="E82" s="106">
        <v>10</v>
      </c>
      <c r="F82" s="107">
        <v>7860</v>
      </c>
      <c r="G82" s="108">
        <f t="shared" si="0"/>
        <v>78600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36">
        <f t="shared" si="1"/>
        <v>0</v>
      </c>
      <c r="AA82" s="111"/>
      <c r="AB82" s="112"/>
      <c r="AC82" s="112"/>
    </row>
    <row r="83" spans="1:34" s="113" customFormat="1" ht="27" customHeight="1" x14ac:dyDescent="0.2">
      <c r="A83" s="103">
        <v>56</v>
      </c>
      <c r="B83" s="104" t="s">
        <v>150</v>
      </c>
      <c r="C83" s="104" t="s">
        <v>151</v>
      </c>
      <c r="D83" s="105" t="s">
        <v>152</v>
      </c>
      <c r="E83" s="106">
        <v>1</v>
      </c>
      <c r="F83" s="107">
        <v>54120</v>
      </c>
      <c r="G83" s="108">
        <f t="shared" si="0"/>
        <v>54120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36">
        <f t="shared" si="1"/>
        <v>0</v>
      </c>
      <c r="AA83" s="111"/>
      <c r="AB83" s="112"/>
      <c r="AC83" s="112"/>
    </row>
    <row r="84" spans="1:34" s="113" customFormat="1" ht="27" customHeight="1" x14ac:dyDescent="0.2">
      <c r="A84" s="103">
        <v>57</v>
      </c>
      <c r="B84" s="104" t="s">
        <v>153</v>
      </c>
      <c r="C84" s="104" t="s">
        <v>154</v>
      </c>
      <c r="D84" s="105" t="s">
        <v>25</v>
      </c>
      <c r="E84" s="106">
        <v>30</v>
      </c>
      <c r="F84" s="107">
        <v>9740</v>
      </c>
      <c r="G84" s="108">
        <f t="shared" si="0"/>
        <v>292200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36">
        <f t="shared" si="1"/>
        <v>0</v>
      </c>
      <c r="AA84" s="111"/>
      <c r="AB84" s="112"/>
      <c r="AC84" s="112"/>
    </row>
    <row r="85" spans="1:34" s="113" customFormat="1" ht="27" customHeight="1" x14ac:dyDescent="0.2">
      <c r="A85" s="103">
        <v>58</v>
      </c>
      <c r="B85" s="104" t="s">
        <v>155</v>
      </c>
      <c r="C85" s="114" t="s">
        <v>156</v>
      </c>
      <c r="D85" s="105" t="s">
        <v>25</v>
      </c>
      <c r="E85" s="106">
        <v>10</v>
      </c>
      <c r="F85" s="107">
        <v>2500</v>
      </c>
      <c r="G85" s="108">
        <f t="shared" si="0"/>
        <v>25000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36">
        <f t="shared" si="1"/>
        <v>0</v>
      </c>
      <c r="AA85" s="111"/>
      <c r="AB85" s="112"/>
      <c r="AC85" s="112"/>
    </row>
    <row r="86" spans="1:34" s="113" customFormat="1" ht="27" customHeight="1" x14ac:dyDescent="0.2">
      <c r="A86" s="103">
        <v>59</v>
      </c>
      <c r="B86" s="104" t="s">
        <v>157</v>
      </c>
      <c r="C86" s="104" t="s">
        <v>158</v>
      </c>
      <c r="D86" s="105" t="s">
        <v>25</v>
      </c>
      <c r="E86" s="106">
        <v>8</v>
      </c>
      <c r="F86" s="107">
        <v>430</v>
      </c>
      <c r="G86" s="108">
        <f t="shared" si="0"/>
        <v>3440</v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10"/>
      <c r="Z86" s="36">
        <f t="shared" si="1"/>
        <v>0</v>
      </c>
      <c r="AA86" s="111"/>
      <c r="AB86" s="112"/>
      <c r="AC86" s="112"/>
    </row>
    <row r="87" spans="1:34" s="113" customFormat="1" ht="27" customHeight="1" x14ac:dyDescent="0.2">
      <c r="A87" s="103">
        <v>60</v>
      </c>
      <c r="B87" s="104" t="s">
        <v>159</v>
      </c>
      <c r="C87" s="104" t="s">
        <v>160</v>
      </c>
      <c r="D87" s="105" t="s">
        <v>25</v>
      </c>
      <c r="E87" s="106">
        <v>1</v>
      </c>
      <c r="F87" s="107">
        <v>4000</v>
      </c>
      <c r="G87" s="108">
        <f t="shared" si="0"/>
        <v>4000</v>
      </c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10"/>
      <c r="Z87" s="36">
        <f t="shared" si="1"/>
        <v>0</v>
      </c>
      <c r="AA87" s="111"/>
      <c r="AB87" s="112"/>
      <c r="AC87" s="112"/>
    </row>
    <row r="88" spans="1:34" s="113" customFormat="1" ht="27" customHeight="1" x14ac:dyDescent="0.2">
      <c r="A88" s="103">
        <v>61</v>
      </c>
      <c r="B88" s="104" t="s">
        <v>161</v>
      </c>
      <c r="C88" s="104" t="s">
        <v>161</v>
      </c>
      <c r="D88" s="105" t="s">
        <v>25</v>
      </c>
      <c r="E88" s="106">
        <v>10</v>
      </c>
      <c r="F88" s="107">
        <v>400</v>
      </c>
      <c r="G88" s="108">
        <f t="shared" si="0"/>
        <v>4000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10"/>
      <c r="Z88" s="36">
        <f t="shared" si="1"/>
        <v>0</v>
      </c>
      <c r="AA88" s="111"/>
      <c r="AB88" s="112"/>
      <c r="AC88" s="112"/>
    </row>
    <row r="89" spans="1:34" s="113" customFormat="1" ht="27" customHeight="1" x14ac:dyDescent="0.2">
      <c r="A89" s="103">
        <v>62</v>
      </c>
      <c r="B89" s="104" t="s">
        <v>162</v>
      </c>
      <c r="C89" s="104" t="s">
        <v>162</v>
      </c>
      <c r="D89" s="105" t="s">
        <v>25</v>
      </c>
      <c r="E89" s="106">
        <v>1</v>
      </c>
      <c r="F89" s="107">
        <v>2600</v>
      </c>
      <c r="G89" s="108">
        <f t="shared" si="0"/>
        <v>2600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10"/>
      <c r="Z89" s="36">
        <f t="shared" si="1"/>
        <v>0</v>
      </c>
      <c r="AA89" s="111"/>
      <c r="AB89" s="112"/>
      <c r="AC89" s="112"/>
    </row>
    <row r="90" spans="1:34" s="113" customFormat="1" ht="27" customHeight="1" x14ac:dyDescent="0.2">
      <c r="A90" s="103">
        <v>63</v>
      </c>
      <c r="B90" s="104" t="s">
        <v>163</v>
      </c>
      <c r="C90" s="104" t="s">
        <v>164</v>
      </c>
      <c r="D90" s="105" t="s">
        <v>25</v>
      </c>
      <c r="E90" s="106">
        <v>1</v>
      </c>
      <c r="F90" s="107">
        <v>8960</v>
      </c>
      <c r="G90" s="108">
        <f t="shared" si="0"/>
        <v>8960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10"/>
      <c r="Z90" s="36">
        <f t="shared" si="1"/>
        <v>0</v>
      </c>
      <c r="AA90" s="111"/>
      <c r="AB90" s="112"/>
      <c r="AC90" s="112"/>
    </row>
    <row r="91" spans="1:34" s="39" customFormat="1" ht="27" customHeight="1" x14ac:dyDescent="0.2">
      <c r="A91" s="49">
        <v>64</v>
      </c>
      <c r="B91" s="31" t="s">
        <v>165</v>
      </c>
      <c r="C91" s="31" t="s">
        <v>166</v>
      </c>
      <c r="D91" s="68" t="s">
        <v>25</v>
      </c>
      <c r="E91" s="61">
        <v>10</v>
      </c>
      <c r="F91" s="66">
        <v>7000</v>
      </c>
      <c r="G91" s="53">
        <f t="shared" si="0"/>
        <v>70000</v>
      </c>
      <c r="H91" s="170"/>
      <c r="I91" s="170"/>
      <c r="J91" s="83"/>
      <c r="K91" s="83"/>
      <c r="L91" s="86">
        <v>6500</v>
      </c>
      <c r="M91" s="86"/>
      <c r="N91" s="92"/>
      <c r="O91" s="92"/>
      <c r="P91" s="101"/>
      <c r="Q91" s="101"/>
      <c r="R91" s="89"/>
      <c r="S91" s="89"/>
      <c r="T91" s="95"/>
      <c r="U91" s="95"/>
      <c r="V91" s="98"/>
      <c r="W91" s="98"/>
      <c r="X91" s="86">
        <f>L91</f>
        <v>6500</v>
      </c>
      <c r="Y91" s="182"/>
      <c r="Z91" s="183">
        <f t="shared" si="1"/>
        <v>65000</v>
      </c>
      <c r="AA91" s="37"/>
      <c r="AB91" s="38"/>
      <c r="AC91" s="38"/>
    </row>
    <row r="92" spans="1:34" s="113" customFormat="1" ht="27" customHeight="1" x14ac:dyDescent="0.2">
      <c r="A92" s="103">
        <v>65</v>
      </c>
      <c r="B92" s="104" t="s">
        <v>167</v>
      </c>
      <c r="C92" s="104" t="s">
        <v>168</v>
      </c>
      <c r="D92" s="105" t="s">
        <v>25</v>
      </c>
      <c r="E92" s="106">
        <v>6</v>
      </c>
      <c r="F92" s="107">
        <v>5920</v>
      </c>
      <c r="G92" s="108">
        <f t="shared" si="0"/>
        <v>35520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10"/>
      <c r="Z92" s="36">
        <f t="shared" si="1"/>
        <v>0</v>
      </c>
      <c r="AA92" s="111"/>
      <c r="AB92" s="112"/>
      <c r="AC92" s="112"/>
    </row>
    <row r="93" spans="1:34" s="113" customFormat="1" ht="27" customHeight="1" x14ac:dyDescent="0.2">
      <c r="A93" s="103">
        <v>66</v>
      </c>
      <c r="B93" s="104" t="s">
        <v>169</v>
      </c>
      <c r="C93" s="104" t="s">
        <v>170</v>
      </c>
      <c r="D93" s="105" t="s">
        <v>43</v>
      </c>
      <c r="E93" s="106">
        <v>1</v>
      </c>
      <c r="F93" s="107">
        <v>20000</v>
      </c>
      <c r="G93" s="108">
        <f t="shared" si="0"/>
        <v>20000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10"/>
      <c r="Z93" s="36">
        <f t="shared" si="1"/>
        <v>0</v>
      </c>
      <c r="AA93" s="111"/>
      <c r="AB93" s="112"/>
      <c r="AC93" s="112"/>
    </row>
    <row r="94" spans="1:34" s="39" customFormat="1" ht="27" customHeight="1" x14ac:dyDescent="0.2">
      <c r="A94" s="49">
        <v>67</v>
      </c>
      <c r="B94" s="31" t="s">
        <v>171</v>
      </c>
      <c r="C94" s="31" t="s">
        <v>171</v>
      </c>
      <c r="D94" s="68" t="s">
        <v>25</v>
      </c>
      <c r="E94" s="61">
        <v>30</v>
      </c>
      <c r="F94" s="66">
        <v>1455</v>
      </c>
      <c r="G94" s="72">
        <f t="shared" ref="G94" si="5">E94*F94</f>
        <v>43650</v>
      </c>
      <c r="H94" s="170"/>
      <c r="I94" s="170"/>
      <c r="J94" s="83">
        <v>1455</v>
      </c>
      <c r="K94" s="83"/>
      <c r="L94" s="86"/>
      <c r="M94" s="86"/>
      <c r="N94" s="92"/>
      <c r="O94" s="92"/>
      <c r="P94" s="101"/>
      <c r="Q94" s="101"/>
      <c r="R94" s="89"/>
      <c r="S94" s="89"/>
      <c r="T94" s="95"/>
      <c r="U94" s="95"/>
      <c r="V94" s="98"/>
      <c r="W94" s="98"/>
      <c r="X94" s="83">
        <f>J94</f>
        <v>1455</v>
      </c>
      <c r="Y94" s="184"/>
      <c r="Z94" s="185">
        <f t="shared" ref="Z94" si="6">E94*X94</f>
        <v>43650</v>
      </c>
      <c r="AA94" s="37"/>
      <c r="AB94" s="38"/>
      <c r="AC94" s="38"/>
    </row>
    <row r="95" spans="1:34" s="39" customFormat="1" ht="27" customHeight="1" x14ac:dyDescent="0.2">
      <c r="A95" s="73"/>
      <c r="B95" s="74" t="s">
        <v>172</v>
      </c>
      <c r="C95" s="75"/>
      <c r="D95" s="76"/>
      <c r="E95" s="77"/>
      <c r="F95" s="78"/>
      <c r="G95" s="79">
        <f>SUM(G29:G94)</f>
        <v>15924934.99</v>
      </c>
      <c r="H95" s="170"/>
      <c r="I95" s="170"/>
      <c r="J95" s="83"/>
      <c r="K95" s="83"/>
      <c r="L95" s="86"/>
      <c r="M95" s="86"/>
      <c r="N95" s="92"/>
      <c r="O95" s="92"/>
      <c r="P95" s="101"/>
      <c r="Q95" s="101"/>
      <c r="R95" s="89"/>
      <c r="S95" s="89"/>
      <c r="T95" s="95"/>
      <c r="U95" s="95"/>
      <c r="V95" s="98"/>
      <c r="W95" s="98"/>
      <c r="X95" s="34"/>
      <c r="Y95" s="35"/>
      <c r="Z95" s="36"/>
      <c r="AA95" s="37"/>
      <c r="AB95" s="38"/>
      <c r="AC95" s="38"/>
    </row>
    <row r="96" spans="1:34" s="41" customFormat="1" ht="33" customHeight="1" x14ac:dyDescent="0.2">
      <c r="A96" s="201" t="s">
        <v>194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40"/>
      <c r="Z96" s="40"/>
      <c r="AA96" s="40"/>
      <c r="AB96" s="40"/>
      <c r="AC96" s="40"/>
      <c r="AD96" s="40"/>
      <c r="AE96" s="40"/>
      <c r="AF96" s="40"/>
      <c r="AG96" s="40"/>
      <c r="AH96" s="40"/>
    </row>
    <row r="97" spans="1:34" s="41" customFormat="1" ht="19.5" customHeight="1" x14ac:dyDescent="0.2">
      <c r="A97" s="42" t="s">
        <v>21</v>
      </c>
      <c r="B97" s="80"/>
      <c r="C97" s="80"/>
      <c r="D97" s="80"/>
      <c r="E97" s="43"/>
      <c r="F97" s="43"/>
      <c r="G97" s="43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40"/>
      <c r="Z97" s="40"/>
      <c r="AA97" s="40"/>
      <c r="AB97" s="40"/>
      <c r="AC97" s="40"/>
      <c r="AD97" s="40"/>
      <c r="AE97" s="40"/>
      <c r="AF97" s="40"/>
      <c r="AG97" s="40"/>
      <c r="AH97" s="40"/>
    </row>
    <row r="98" spans="1:34" s="41" customFormat="1" x14ac:dyDescent="0.2">
      <c r="D98" s="80"/>
      <c r="E98" s="43"/>
      <c r="F98" s="43"/>
      <c r="G98" s="43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40"/>
      <c r="Z98" s="40"/>
      <c r="AA98" s="40"/>
      <c r="AB98" s="40"/>
      <c r="AC98" s="40"/>
      <c r="AD98" s="40"/>
      <c r="AE98" s="40"/>
      <c r="AF98" s="40"/>
      <c r="AG98" s="40"/>
      <c r="AH98" s="40"/>
    </row>
    <row r="99" spans="1:34" s="41" customFormat="1" ht="60" x14ac:dyDescent="0.2">
      <c r="A99" s="44" t="s">
        <v>0</v>
      </c>
      <c r="B99" s="45" t="s">
        <v>14</v>
      </c>
      <c r="C99" s="45" t="s">
        <v>19</v>
      </c>
      <c r="D99" s="80"/>
      <c r="E99" s="43"/>
      <c r="F99" s="43"/>
      <c r="G99" s="43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40"/>
      <c r="Z99" s="40"/>
      <c r="AA99" s="40"/>
      <c r="AB99" s="40"/>
      <c r="AC99" s="40"/>
      <c r="AD99" s="40"/>
      <c r="AE99" s="40"/>
      <c r="AF99" s="40"/>
      <c r="AG99" s="40"/>
      <c r="AH99" s="40"/>
    </row>
    <row r="100" spans="1:34" s="41" customFormat="1" ht="36" x14ac:dyDescent="0.2">
      <c r="A100" s="44">
        <v>1</v>
      </c>
      <c r="B100" s="44" t="str">
        <f t="shared" ref="B100:B107" si="7">B16</f>
        <v>ТОО "Kelun-Kazpharm"</v>
      </c>
      <c r="C100" s="44" t="s">
        <v>18</v>
      </c>
      <c r="D100" s="80"/>
      <c r="E100" s="43"/>
      <c r="F100" s="43"/>
      <c r="G100" s="43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</row>
    <row r="101" spans="1:34" s="41" customFormat="1" ht="36" x14ac:dyDescent="0.2">
      <c r="A101" s="44">
        <v>2</v>
      </c>
      <c r="B101" s="44" t="str">
        <f t="shared" si="7"/>
        <v>ТОО "ІСКЕР МЕДВЕРВИС"</v>
      </c>
      <c r="C101" s="44" t="s">
        <v>18</v>
      </c>
      <c r="D101" s="80"/>
      <c r="E101" s="43"/>
      <c r="F101" s="43"/>
      <c r="G101" s="43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</row>
    <row r="102" spans="1:34" s="41" customFormat="1" ht="36" x14ac:dyDescent="0.2">
      <c r="A102" s="44">
        <v>3</v>
      </c>
      <c r="B102" s="44" t="str">
        <f t="shared" si="7"/>
        <v>ТОО "Pharmprovide"</v>
      </c>
      <c r="C102" s="44" t="s">
        <v>18</v>
      </c>
      <c r="D102" s="80"/>
      <c r="E102" s="43"/>
      <c r="F102" s="43"/>
      <c r="G102" s="43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</row>
    <row r="103" spans="1:34" s="41" customFormat="1" ht="36" x14ac:dyDescent="0.2">
      <c r="A103" s="44">
        <v>4</v>
      </c>
      <c r="B103" s="44" t="str">
        <f t="shared" si="7"/>
        <v>ТОО "МФК Биола"</v>
      </c>
      <c r="C103" s="44" t="s">
        <v>18</v>
      </c>
      <c r="D103" s="80"/>
      <c r="E103" s="43"/>
      <c r="F103" s="43"/>
      <c r="G103" s="43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</row>
    <row r="104" spans="1:34" s="41" customFormat="1" ht="36" x14ac:dyDescent="0.2">
      <c r="A104" s="44">
        <v>5</v>
      </c>
      <c r="B104" s="44" t="str">
        <f t="shared" si="7"/>
        <v>ТОО Альянс-Фарм"</v>
      </c>
      <c r="C104" s="44" t="s">
        <v>18</v>
      </c>
      <c r="D104" s="80"/>
      <c r="E104" s="43"/>
      <c r="F104" s="43"/>
      <c r="G104" s="43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</row>
    <row r="105" spans="1:34" s="41" customFormat="1" ht="36" x14ac:dyDescent="0.2">
      <c r="A105" s="44">
        <v>6</v>
      </c>
      <c r="B105" s="44" t="str">
        <f t="shared" si="7"/>
        <v>ТОО "INKAR"</v>
      </c>
      <c r="C105" s="44" t="s">
        <v>18</v>
      </c>
      <c r="D105" s="80"/>
      <c r="E105" s="43"/>
      <c r="F105" s="43"/>
      <c r="G105" s="43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</row>
    <row r="106" spans="1:34" s="41" customFormat="1" ht="36" x14ac:dyDescent="0.2">
      <c r="A106" s="44">
        <v>7</v>
      </c>
      <c r="B106" s="44" t="str">
        <f t="shared" si="7"/>
        <v>ТОО "Алауфарма"</v>
      </c>
      <c r="C106" s="44" t="s">
        <v>18</v>
      </c>
      <c r="D106" s="80"/>
      <c r="E106" s="43"/>
      <c r="F106" s="43"/>
      <c r="G106" s="43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</row>
    <row r="107" spans="1:34" s="41" customFormat="1" ht="36" x14ac:dyDescent="0.2">
      <c r="A107" s="44">
        <v>8</v>
      </c>
      <c r="B107" s="44" t="str">
        <f t="shared" si="7"/>
        <v>ТОО "Аудан-Дәрі"</v>
      </c>
      <c r="C107" s="44" t="s">
        <v>18</v>
      </c>
      <c r="D107" s="80"/>
      <c r="E107" s="43"/>
      <c r="F107" s="43"/>
      <c r="G107" s="43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</row>
    <row r="108" spans="1:34" s="41" customFormat="1" x14ac:dyDescent="0.2">
      <c r="A108" s="46"/>
      <c r="B108" s="46"/>
      <c r="C108" s="46"/>
      <c r="D108" s="80"/>
      <c r="E108" s="43"/>
      <c r="F108" s="43"/>
      <c r="G108" s="43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</row>
    <row r="109" spans="1:34" s="41" customFormat="1" x14ac:dyDescent="0.2">
      <c r="D109" s="80"/>
      <c r="E109" s="43"/>
      <c r="F109" s="43"/>
      <c r="G109" s="43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</row>
    <row r="110" spans="1:34" s="41" customFormat="1" x14ac:dyDescent="0.2">
      <c r="A110" s="41" t="s">
        <v>20</v>
      </c>
      <c r="D110" s="80"/>
      <c r="E110" s="43"/>
      <c r="F110" s="43"/>
      <c r="G110" s="43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</row>
    <row r="111" spans="1:34" s="39" customFormat="1" x14ac:dyDescent="0.2">
      <c r="D111" s="80"/>
      <c r="E111" s="43"/>
      <c r="F111" s="43"/>
      <c r="G111" s="43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</row>
    <row r="112" spans="1:34" s="39" customFormat="1" x14ac:dyDescent="0.2">
      <c r="B112" s="39" t="s">
        <v>52</v>
      </c>
      <c r="D112" s="80"/>
      <c r="E112" s="43"/>
      <c r="F112" s="43"/>
      <c r="G112" s="43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</row>
    <row r="113" spans="1:34" s="39" customFormat="1" x14ac:dyDescent="0.2">
      <c r="A113" s="39" t="s">
        <v>53</v>
      </c>
      <c r="D113" s="80"/>
      <c r="E113" s="43"/>
      <c r="F113" s="43"/>
      <c r="G113" s="43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</row>
    <row r="114" spans="1:34" s="39" customFormat="1" x14ac:dyDescent="0.2">
      <c r="D114" s="80"/>
      <c r="E114" s="43"/>
      <c r="F114" s="43"/>
      <c r="G114" s="43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</row>
    <row r="115" spans="1:34" s="39" customFormat="1" ht="12.75" x14ac:dyDescent="0.2">
      <c r="A115" s="48" t="s">
        <v>200</v>
      </c>
      <c r="D115" s="80"/>
      <c r="E115" s="43"/>
      <c r="F115" s="43"/>
      <c r="G115" s="43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</row>
    <row r="116" spans="1:34" s="41" customFormat="1" x14ac:dyDescent="0.2">
      <c r="A116" s="80"/>
      <c r="B116" s="80"/>
      <c r="C116" s="80"/>
      <c r="D116" s="80"/>
      <c r="E116" s="43"/>
      <c r="F116" s="43"/>
      <c r="G116" s="43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</row>
    <row r="117" spans="1:34" s="41" customFormat="1" ht="18.75" customHeight="1" x14ac:dyDescent="0.2">
      <c r="A117" s="224" t="s">
        <v>9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</row>
    <row r="118" spans="1:34" ht="11.25" customHeight="1" x14ac:dyDescent="0.2">
      <c r="A118" s="40"/>
      <c r="B118" s="40"/>
      <c r="C118" s="40"/>
      <c r="D118" s="40"/>
      <c r="E118" s="130"/>
      <c r="F118" s="130"/>
      <c r="G118" s="13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ht="45.75" customHeight="1" x14ac:dyDescent="0.2">
      <c r="A119" s="131" t="s">
        <v>10</v>
      </c>
      <c r="B119" s="132" t="s">
        <v>11</v>
      </c>
      <c r="C119" s="225" t="s">
        <v>12</v>
      </c>
      <c r="D119" s="225"/>
      <c r="E119" s="225"/>
      <c r="F119" s="196" t="s">
        <v>13</v>
      </c>
      <c r="G119" s="196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4"/>
      <c r="Y119" s="19"/>
      <c r="Z119" s="20"/>
      <c r="AA119" s="19"/>
      <c r="AB119" s="19"/>
      <c r="AC119" s="19"/>
      <c r="AD119" s="16"/>
      <c r="AE119" s="16"/>
    </row>
    <row r="120" spans="1:34" ht="25.5" customHeight="1" x14ac:dyDescent="0.2">
      <c r="A120" s="135">
        <v>1</v>
      </c>
      <c r="B120" s="136" t="str">
        <f t="shared" ref="B120:B127" si="8">B100</f>
        <v>ТОО "Kelun-Kazpharm"</v>
      </c>
      <c r="C120" s="187" t="s">
        <v>35</v>
      </c>
      <c r="D120" s="188"/>
      <c r="E120" s="189"/>
      <c r="F120" s="192">
        <f>Z29+Z35</f>
        <v>1369000</v>
      </c>
      <c r="G120" s="193"/>
      <c r="H120" s="137"/>
      <c r="I120" s="39"/>
      <c r="J120" s="137"/>
      <c r="K120" s="39"/>
      <c r="L120" s="137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138"/>
      <c r="Y120" s="19"/>
      <c r="Z120" s="20"/>
      <c r="AA120" s="19"/>
      <c r="AB120" s="19"/>
      <c r="AC120" s="19"/>
      <c r="AD120" s="16"/>
      <c r="AE120" s="16"/>
    </row>
    <row r="121" spans="1:34" ht="26.25" customHeight="1" x14ac:dyDescent="0.2">
      <c r="A121" s="135">
        <v>2</v>
      </c>
      <c r="B121" s="139" t="str">
        <f t="shared" si="8"/>
        <v>ТОО "ІСКЕР МЕДВЕРВИС"</v>
      </c>
      <c r="C121" s="187" t="s">
        <v>198</v>
      </c>
      <c r="D121" s="188"/>
      <c r="E121" s="189"/>
      <c r="F121" s="192">
        <f>Z78+Z79+Z94</f>
        <v>188650</v>
      </c>
      <c r="G121" s="193"/>
      <c r="H121" s="137"/>
      <c r="I121" s="39"/>
      <c r="J121" s="137"/>
      <c r="K121" s="39"/>
      <c r="L121" s="137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138"/>
      <c r="Y121" s="19"/>
      <c r="Z121" s="20"/>
      <c r="AA121" s="19"/>
      <c r="AB121" s="19"/>
      <c r="AC121" s="19"/>
      <c r="AD121" s="16"/>
      <c r="AE121" s="16"/>
    </row>
    <row r="122" spans="1:34" ht="30" customHeight="1" x14ac:dyDescent="0.2">
      <c r="A122" s="135">
        <v>3</v>
      </c>
      <c r="B122" s="139" t="str">
        <f t="shared" si="8"/>
        <v>ТОО "Pharmprovide"</v>
      </c>
      <c r="C122" s="187" t="s">
        <v>54</v>
      </c>
      <c r="D122" s="188"/>
      <c r="E122" s="189"/>
      <c r="F122" s="192">
        <f>Z91</f>
        <v>65000</v>
      </c>
      <c r="G122" s="193"/>
      <c r="H122" s="137"/>
      <c r="I122" s="39"/>
      <c r="J122" s="137"/>
      <c r="K122" s="39"/>
      <c r="L122" s="137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138"/>
      <c r="Y122" s="19"/>
      <c r="Z122" s="20"/>
      <c r="AA122" s="19"/>
      <c r="AB122" s="19"/>
      <c r="AC122" s="19"/>
      <c r="AD122" s="16"/>
      <c r="AE122" s="16"/>
    </row>
    <row r="123" spans="1:34" ht="27.75" customHeight="1" x14ac:dyDescent="0.2">
      <c r="A123" s="135">
        <v>4</v>
      </c>
      <c r="B123" s="139" t="str">
        <f t="shared" si="8"/>
        <v>ТОО "МФК Биола"</v>
      </c>
      <c r="C123" s="187" t="s">
        <v>197</v>
      </c>
      <c r="D123" s="188"/>
      <c r="E123" s="189"/>
      <c r="F123" s="192">
        <f>Z65+Z68+Z73+Z74+Z75+Z76+Z77+Z62</f>
        <v>2660311</v>
      </c>
      <c r="G123" s="193"/>
      <c r="H123" s="137"/>
      <c r="I123" s="39"/>
      <c r="J123" s="137"/>
      <c r="K123" s="39"/>
      <c r="L123" s="137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138"/>
      <c r="Y123" s="19"/>
      <c r="Z123" s="20"/>
      <c r="AA123" s="19"/>
      <c r="AB123" s="19"/>
      <c r="AC123" s="19"/>
      <c r="AD123" s="16"/>
      <c r="AE123" s="16"/>
    </row>
    <row r="124" spans="1:34" ht="27.75" customHeight="1" x14ac:dyDescent="0.2">
      <c r="A124" s="135">
        <v>5</v>
      </c>
      <c r="B124" s="139" t="str">
        <f t="shared" si="8"/>
        <v>ТОО Альянс-Фарм"</v>
      </c>
      <c r="C124" s="187" t="s">
        <v>37</v>
      </c>
      <c r="D124" s="188"/>
      <c r="E124" s="189"/>
      <c r="F124" s="167"/>
      <c r="G124" s="168">
        <f>Z55+Z59+Z67+Z71+Z81+Z53</f>
        <v>369126</v>
      </c>
      <c r="H124" s="137"/>
      <c r="I124" s="39"/>
      <c r="J124" s="137"/>
      <c r="K124" s="39"/>
      <c r="L124" s="137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138"/>
      <c r="Y124" s="19"/>
      <c r="Z124" s="20"/>
      <c r="AA124" s="19"/>
      <c r="AB124" s="19"/>
      <c r="AC124" s="19"/>
      <c r="AD124" s="16"/>
      <c r="AE124" s="16"/>
    </row>
    <row r="125" spans="1:34" ht="27.75" customHeight="1" x14ac:dyDescent="0.2">
      <c r="A125" s="135">
        <v>6</v>
      </c>
      <c r="B125" s="139" t="str">
        <f t="shared" si="8"/>
        <v>ТОО "INKAR"</v>
      </c>
      <c r="C125" s="187" t="s">
        <v>36</v>
      </c>
      <c r="D125" s="188"/>
      <c r="E125" s="189"/>
      <c r="F125" s="167"/>
      <c r="G125" s="168">
        <f>Z33+Z37</f>
        <v>3957500</v>
      </c>
      <c r="H125" s="137"/>
      <c r="I125" s="39"/>
      <c r="J125" s="137"/>
      <c r="K125" s="39"/>
      <c r="L125" s="137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138"/>
      <c r="Y125" s="19"/>
      <c r="Z125" s="20"/>
      <c r="AA125" s="19"/>
      <c r="AB125" s="19"/>
      <c r="AC125" s="19"/>
      <c r="AD125" s="16"/>
      <c r="AE125" s="16"/>
    </row>
    <row r="126" spans="1:34" ht="27.75" customHeight="1" x14ac:dyDescent="0.2">
      <c r="A126" s="135">
        <v>7</v>
      </c>
      <c r="B126" s="139" t="str">
        <f t="shared" si="8"/>
        <v>ТОО "Алауфарма"</v>
      </c>
      <c r="C126" s="187" t="s">
        <v>196</v>
      </c>
      <c r="D126" s="188"/>
      <c r="E126" s="189"/>
      <c r="F126" s="167"/>
      <c r="G126" s="168">
        <f>Z38</f>
        <v>1945000</v>
      </c>
      <c r="H126" s="137"/>
      <c r="I126" s="39"/>
      <c r="J126" s="137"/>
      <c r="K126" s="39"/>
      <c r="L126" s="137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138"/>
      <c r="Y126" s="19"/>
      <c r="Z126" s="20"/>
      <c r="AA126" s="19"/>
      <c r="AB126" s="19"/>
      <c r="AC126" s="19"/>
      <c r="AD126" s="16"/>
      <c r="AE126" s="16"/>
    </row>
    <row r="127" spans="1:34" ht="23.25" customHeight="1" x14ac:dyDescent="0.2">
      <c r="A127" s="135">
        <v>8</v>
      </c>
      <c r="B127" s="140" t="str">
        <f t="shared" si="8"/>
        <v>ТОО "Аудан-Дәрі"</v>
      </c>
      <c r="C127" s="187" t="s">
        <v>195</v>
      </c>
      <c r="D127" s="188"/>
      <c r="E127" s="189"/>
      <c r="F127" s="194">
        <f>Z40+Z41+Z42+Z43+Z44+Z45+Z46+Z47+Z48+Z50+Z51+Z52</f>
        <v>861848</v>
      </c>
      <c r="G127" s="195"/>
      <c r="H127" s="137"/>
      <c r="I127" s="39"/>
      <c r="J127" s="137"/>
      <c r="K127" s="39"/>
      <c r="L127" s="137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138"/>
      <c r="Y127" s="19"/>
      <c r="Z127" s="20"/>
      <c r="AA127" s="19"/>
      <c r="AB127" s="19"/>
      <c r="AC127" s="19"/>
      <c r="AD127" s="16"/>
      <c r="AE127" s="16"/>
    </row>
    <row r="128" spans="1:34" x14ac:dyDescent="0.2">
      <c r="A128" s="141"/>
      <c r="B128" s="142"/>
      <c r="C128" s="143"/>
      <c r="D128" s="143"/>
      <c r="E128" s="144"/>
      <c r="F128" s="145"/>
      <c r="G128" s="145"/>
      <c r="H128" s="137"/>
      <c r="I128" s="39"/>
      <c r="J128" s="137"/>
      <c r="K128" s="39"/>
      <c r="L128" s="137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138"/>
      <c r="Y128" s="19"/>
      <c r="Z128" s="20"/>
      <c r="AA128" s="19"/>
      <c r="AB128" s="19"/>
      <c r="AC128" s="19"/>
      <c r="AD128" s="16"/>
      <c r="AE128" s="16"/>
    </row>
    <row r="129" spans="1:34" ht="12.75" x14ac:dyDescent="0.2">
      <c r="A129" s="48"/>
      <c r="B129" s="142"/>
      <c r="C129" s="143"/>
      <c r="D129" s="143"/>
      <c r="E129" s="144"/>
      <c r="F129" s="145"/>
      <c r="G129" s="145"/>
      <c r="H129" s="137"/>
      <c r="I129" s="39"/>
      <c r="J129" s="137"/>
      <c r="K129" s="39"/>
      <c r="L129" s="137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138"/>
      <c r="Y129" s="19"/>
      <c r="Z129" s="20"/>
      <c r="AA129" s="19"/>
      <c r="AB129" s="19"/>
      <c r="AC129" s="19"/>
      <c r="AD129" s="16"/>
      <c r="AE129" s="16"/>
    </row>
    <row r="130" spans="1:34" x14ac:dyDescent="0.2">
      <c r="A130" s="35"/>
      <c r="B130" s="35"/>
      <c r="C130" s="35"/>
      <c r="D130" s="216"/>
      <c r="E130" s="216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146"/>
      <c r="Y130" s="19"/>
      <c r="Z130" s="19"/>
      <c r="AA130" s="19"/>
      <c r="AB130" s="20"/>
      <c r="AC130" s="19"/>
      <c r="AD130" s="19"/>
      <c r="AE130" s="19"/>
      <c r="AF130" s="16"/>
      <c r="AG130" s="16"/>
      <c r="AH130" s="16"/>
    </row>
    <row r="131" spans="1:34" s="24" customFormat="1" ht="15.75" x14ac:dyDescent="0.25">
      <c r="A131" s="186" t="s">
        <v>199</v>
      </c>
      <c r="B131" s="186"/>
      <c r="C131" s="186"/>
      <c r="D131" s="186"/>
      <c r="E131" s="186"/>
      <c r="F131" s="186"/>
      <c r="G131" s="186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8"/>
      <c r="Y131" s="25"/>
      <c r="Z131" s="25"/>
      <c r="AA131" s="25"/>
      <c r="AB131" s="26"/>
      <c r="AC131" s="25"/>
      <c r="AD131" s="25"/>
      <c r="AE131" s="25"/>
      <c r="AF131" s="23"/>
      <c r="AG131" s="23"/>
      <c r="AH131" s="23"/>
    </row>
    <row r="132" spans="1:34" s="24" customFormat="1" ht="15.75" x14ac:dyDescent="0.25">
      <c r="A132" s="149"/>
      <c r="B132" s="149"/>
      <c r="C132" s="149"/>
      <c r="D132" s="149"/>
      <c r="E132" s="150"/>
      <c r="F132" s="150"/>
      <c r="G132" s="150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2"/>
      <c r="Y132" s="27"/>
      <c r="Z132" s="27"/>
      <c r="AA132" s="28"/>
      <c r="AB132" s="27"/>
      <c r="AC132" s="27"/>
      <c r="AD132" s="27"/>
    </row>
    <row r="133" spans="1:34" ht="12.75" x14ac:dyDescent="0.2">
      <c r="A133" s="190" t="s">
        <v>38</v>
      </c>
      <c r="B133" s="190"/>
      <c r="C133" s="190"/>
      <c r="D133" s="190"/>
      <c r="E133" s="190"/>
      <c r="F133" s="190"/>
      <c r="G133" s="190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153"/>
    </row>
    <row r="134" spans="1:34" ht="12.75" x14ac:dyDescent="0.2">
      <c r="A134" s="149"/>
      <c r="B134" s="149"/>
      <c r="C134" s="149"/>
      <c r="D134" s="149"/>
      <c r="E134" s="150"/>
      <c r="F134" s="150"/>
      <c r="G134" s="150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153"/>
    </row>
    <row r="135" spans="1:34" ht="12.75" x14ac:dyDescent="0.2">
      <c r="A135" s="149"/>
      <c r="B135" s="149"/>
      <c r="C135" s="149"/>
      <c r="D135" s="149"/>
      <c r="E135" s="150"/>
      <c r="F135" s="150"/>
      <c r="G135" s="150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153"/>
    </row>
    <row r="136" spans="1:34" ht="12.75" x14ac:dyDescent="0.2">
      <c r="A136" s="190" t="s">
        <v>39</v>
      </c>
      <c r="B136" s="190"/>
      <c r="C136" s="190"/>
      <c r="D136" s="190"/>
      <c r="E136" s="190"/>
      <c r="F136" s="190"/>
      <c r="G136" s="190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153"/>
    </row>
    <row r="137" spans="1:34" ht="12.75" x14ac:dyDescent="0.2">
      <c r="A137" s="149"/>
      <c r="B137" s="149"/>
      <c r="C137" s="149"/>
      <c r="D137" s="149"/>
      <c r="E137" s="150"/>
      <c r="F137" s="150"/>
      <c r="G137" s="150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153"/>
    </row>
    <row r="138" spans="1:34" x14ac:dyDescent="0.2">
      <c r="A138" s="39"/>
      <c r="B138" s="39"/>
      <c r="C138" s="39"/>
      <c r="D138" s="39"/>
      <c r="E138" s="154"/>
      <c r="F138" s="154"/>
      <c r="G138" s="154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153"/>
    </row>
  </sheetData>
  <mergeCells count="59">
    <mergeCell ref="AF10:AH10"/>
    <mergeCell ref="D130:E130"/>
    <mergeCell ref="F130:W130"/>
    <mergeCell ref="A96:X96"/>
    <mergeCell ref="X26:X28"/>
    <mergeCell ref="E27:E28"/>
    <mergeCell ref="F27:F28"/>
    <mergeCell ref="G27:G28"/>
    <mergeCell ref="A26:A28"/>
    <mergeCell ref="B26:B28"/>
    <mergeCell ref="C26:C28"/>
    <mergeCell ref="D26:D28"/>
    <mergeCell ref="E26:G26"/>
    <mergeCell ref="A117:X117"/>
    <mergeCell ref="C119:E119"/>
    <mergeCell ref="C120:E120"/>
    <mergeCell ref="P27:Q27"/>
    <mergeCell ref="A7:D7"/>
    <mergeCell ref="A2:W2"/>
    <mergeCell ref="A3:W3"/>
    <mergeCell ref="A4:D4"/>
    <mergeCell ref="A5:C5"/>
    <mergeCell ref="A6:X6"/>
    <mergeCell ref="A8:D8"/>
    <mergeCell ref="A9:W9"/>
    <mergeCell ref="A10:Y10"/>
    <mergeCell ref="A12:T12"/>
    <mergeCell ref="H26:I26"/>
    <mergeCell ref="H27:I27"/>
    <mergeCell ref="J26:K26"/>
    <mergeCell ref="A14:X14"/>
    <mergeCell ref="N26:O26"/>
    <mergeCell ref="V26:W26"/>
    <mergeCell ref="N27:O27"/>
    <mergeCell ref="V27:W27"/>
    <mergeCell ref="J27:K27"/>
    <mergeCell ref="L26:M26"/>
    <mergeCell ref="L27:M27"/>
    <mergeCell ref="R26:S26"/>
    <mergeCell ref="T26:U26"/>
    <mergeCell ref="R27:S27"/>
    <mergeCell ref="T27:U27"/>
    <mergeCell ref="P26:Q26"/>
    <mergeCell ref="C125:E125"/>
    <mergeCell ref="C124:E124"/>
    <mergeCell ref="C126:E126"/>
    <mergeCell ref="A136:G136"/>
    <mergeCell ref="Z26:Z28"/>
    <mergeCell ref="A133:G133"/>
    <mergeCell ref="C121:E121"/>
    <mergeCell ref="C122:E122"/>
    <mergeCell ref="C123:E123"/>
    <mergeCell ref="C127:E127"/>
    <mergeCell ref="F121:G121"/>
    <mergeCell ref="F122:G122"/>
    <mergeCell ref="F123:G123"/>
    <mergeCell ref="F127:G127"/>
    <mergeCell ref="F120:G120"/>
    <mergeCell ref="F119:G119"/>
  </mergeCells>
  <pageMargins left="3.937007874015748E-2" right="3.937007874015748E-2" top="0.55118110236220474" bottom="0.55118110236220474" header="0.31496062992125984" footer="0.31496062992125984"/>
  <pageSetup paperSize="9" scale="5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User</cp:lastModifiedBy>
  <cp:lastPrinted>2022-01-30T11:27:49Z</cp:lastPrinted>
  <dcterms:created xsi:type="dcterms:W3CDTF">2017-08-07T04:16:40Z</dcterms:created>
  <dcterms:modified xsi:type="dcterms:W3CDTF">2022-01-30T11:36:48Z</dcterms:modified>
</cp:coreProperties>
</file>