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Прил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Y27" i="1"/>
  <c r="V27" i="1"/>
  <c r="R27" i="1"/>
  <c r="N27" i="1"/>
  <c r="Y26" i="1"/>
  <c r="V26" i="1"/>
  <c r="R26" i="1"/>
  <c r="N26" i="1"/>
  <c r="Y25" i="1"/>
  <c r="V25" i="1"/>
  <c r="R25" i="1"/>
  <c r="N25" i="1"/>
  <c r="Y24" i="1"/>
  <c r="Y29" i="1" s="1"/>
  <c r="V24" i="1"/>
  <c r="R24" i="1"/>
  <c r="N24" i="1"/>
  <c r="V21" i="1"/>
  <c r="R21" i="1"/>
  <c r="N21" i="1"/>
  <c r="Y20" i="1"/>
  <c r="V20" i="1"/>
  <c r="R20" i="1"/>
  <c r="N20" i="1"/>
  <c r="Y19" i="1"/>
  <c r="V19" i="1"/>
  <c r="R19" i="1"/>
  <c r="N19" i="1"/>
  <c r="Y18" i="1"/>
  <c r="V18" i="1"/>
  <c r="R18" i="1"/>
  <c r="N18" i="1"/>
  <c r="V17" i="1"/>
  <c r="R17" i="1"/>
  <c r="N17" i="1"/>
  <c r="X17" i="1" s="1"/>
  <c r="Y16" i="1"/>
  <c r="V16" i="1"/>
  <c r="R16" i="1"/>
  <c r="N16" i="1"/>
  <c r="Y15" i="1"/>
  <c r="V15" i="1"/>
  <c r="R15" i="1"/>
  <c r="N15" i="1"/>
  <c r="V14" i="1"/>
  <c r="R14" i="1"/>
  <c r="N14" i="1"/>
  <c r="X14" i="1" s="1"/>
  <c r="Y14" i="1" s="1"/>
  <c r="X13" i="1"/>
  <c r="Y13" i="1" s="1"/>
  <c r="V13" i="1"/>
  <c r="R13" i="1"/>
  <c r="N13" i="1"/>
  <c r="Y12" i="1"/>
  <c r="V12" i="1"/>
  <c r="R12" i="1"/>
  <c r="N12" i="1"/>
  <c r="Y11" i="1"/>
  <c r="V11" i="1"/>
  <c r="R11" i="1"/>
  <c r="N11" i="1"/>
  <c r="X10" i="1"/>
  <c r="Y10" i="1" s="1"/>
  <c r="V10" i="1"/>
  <c r="R10" i="1"/>
  <c r="N10" i="1"/>
  <c r="V9" i="1"/>
  <c r="R9" i="1"/>
  <c r="N9" i="1"/>
  <c r="X9" i="1" s="1"/>
  <c r="Y9" i="1" s="1"/>
  <c r="Y8" i="1"/>
  <c r="V8" i="1"/>
  <c r="R8" i="1"/>
  <c r="N8" i="1"/>
  <c r="Y7" i="1"/>
  <c r="V7" i="1"/>
  <c r="R7" i="1"/>
  <c r="N7" i="1"/>
  <c r="Y6" i="1"/>
  <c r="V6" i="1"/>
  <c r="R6" i="1"/>
  <c r="N6" i="1"/>
  <c r="Y22" i="1" l="1"/>
</calcChain>
</file>

<file path=xl/sharedStrings.xml><?xml version="1.0" encoding="utf-8"?>
<sst xmlns="http://schemas.openxmlformats.org/spreadsheetml/2006/main" count="116" uniqueCount="96">
  <si>
    <t>Приложение к протоколу ФК</t>
  </si>
  <si>
    <t>Мониторинг Первичной заявки на закуп ЛС, ИМН для оказания медицинских услуг в рамках ГОБМП и ОСМС на 2023г.</t>
  </si>
  <si>
    <t>Номенклатура</t>
  </si>
  <si>
    <t xml:space="preserve">ОТДЕЛЕНИЯ </t>
  </si>
  <si>
    <t>Предв.заявка</t>
  </si>
  <si>
    <t xml:space="preserve">Мониторинг ЛС </t>
  </si>
  <si>
    <t>Решение ФК, Доп заявка 25.01.23г.</t>
  </si>
  <si>
    <t>№</t>
  </si>
  <si>
    <t xml:space="preserve">МНН
</t>
  </si>
  <si>
    <t xml:space="preserve">Лек. форма
</t>
  </si>
  <si>
    <t xml:space="preserve">Ед. изм.
</t>
  </si>
  <si>
    <t xml:space="preserve">Цена
</t>
  </si>
  <si>
    <t>Терапия</t>
  </si>
  <si>
    <t>Неврология</t>
  </si>
  <si>
    <t>МРО</t>
  </si>
  <si>
    <t>МРО доп</t>
  </si>
  <si>
    <t>Дневной</t>
  </si>
  <si>
    <t>КДО</t>
  </si>
  <si>
    <t>ФТО</t>
  </si>
  <si>
    <t>Пр. покой</t>
  </si>
  <si>
    <t>ВСЕГО заявка отд</t>
  </si>
  <si>
    <t>расход за 5мес 2022г</t>
  </si>
  <si>
    <t xml:space="preserve">Остаток 21.06.22
</t>
  </si>
  <si>
    <t>ожидаем по договору</t>
  </si>
  <si>
    <t xml:space="preserve">ост. 21.06.2022
</t>
  </si>
  <si>
    <t>Решение ФК/ 28.06. 2022г.</t>
  </si>
  <si>
    <t>Ост. 23.01. 2023г</t>
  </si>
  <si>
    <t>Расход 2022г</t>
  </si>
  <si>
    <t>Всего ОСТ+ПЗ</t>
  </si>
  <si>
    <t xml:space="preserve">Всего
</t>
  </si>
  <si>
    <t>Итого сумма</t>
  </si>
  <si>
    <t>Аминокапроновая кислота</t>
  </si>
  <si>
    <t>раствор для инфузий 5% 100 мл</t>
  </si>
  <si>
    <t>бутылка/ контейнер</t>
  </si>
  <si>
    <t>Аскорбиновая кислота</t>
  </si>
  <si>
    <t>раствор для инъекций 5% 2 мл</t>
  </si>
  <si>
    <t>ампула</t>
  </si>
  <si>
    <t>Ацетилсалициловая кислота</t>
  </si>
  <si>
    <t>таблетка 100 мг</t>
  </si>
  <si>
    <t>таблетка</t>
  </si>
  <si>
    <t>Дексаметазон</t>
  </si>
  <si>
    <t>раствор для инъекций 4 мг/мл 1 мл</t>
  </si>
  <si>
    <t>Ибупрофен</t>
  </si>
  <si>
    <t>таблетка 400 мг</t>
  </si>
  <si>
    <t>Метамизол натрия</t>
  </si>
  <si>
    <t>раствор д/и 50% 1мл</t>
  </si>
  <si>
    <t>Периндоприл</t>
  </si>
  <si>
    <t>таблетка 4 мг</t>
  </si>
  <si>
    <t>Пиридоксина г/х</t>
  </si>
  <si>
    <t>раствор для инъекции 5% 1 мл</t>
  </si>
  <si>
    <t>Цианокобаламин</t>
  </si>
  <si>
    <t>раствор для инъекций 500 мкг/мл 1 мл</t>
  </si>
  <si>
    <t>Преднизолон</t>
  </si>
  <si>
    <t>раствор для инъекций 30 мг/мл 1 мл</t>
  </si>
  <si>
    <t xml:space="preserve"> </t>
  </si>
  <si>
    <t>Цефтриаксон</t>
  </si>
  <si>
    <t>порошок  1 г</t>
  </si>
  <si>
    <t>флакон</t>
  </si>
  <si>
    <t>Омепразол</t>
  </si>
  <si>
    <t>капсула 20 мг</t>
  </si>
  <si>
    <t>капсула</t>
  </si>
  <si>
    <t>Система д/и</t>
  </si>
  <si>
    <t xml:space="preserve"> стерильная, однократного</t>
  </si>
  <si>
    <t>штука</t>
  </si>
  <si>
    <t xml:space="preserve">Маска 3-х слойная </t>
  </si>
  <si>
    <t>Натрия хлорид</t>
  </si>
  <si>
    <t>раствор для инфузий 0,9% 200 мл</t>
  </si>
  <si>
    <t>раствор для инфузий 0,9% 100 мл</t>
  </si>
  <si>
    <t>предельная цена превышает, закуп ч/з Хоз.расчет</t>
  </si>
  <si>
    <t>Итого допзаявка:</t>
  </si>
  <si>
    <t>УМЕНЬШЕНИЕ по договору</t>
  </si>
  <si>
    <t xml:space="preserve">Урсодезоксихолевая кислота </t>
  </si>
  <si>
    <t>капсула 250 мг</t>
  </si>
  <si>
    <t>Салфетка спиртовая</t>
  </si>
  <si>
    <t>размером 65х30мм</t>
  </si>
  <si>
    <t>Шприц инсулиновый</t>
  </si>
  <si>
    <t xml:space="preserve"> Стерильный о/р 1мл </t>
  </si>
  <si>
    <t>Калия хлорид</t>
  </si>
  <si>
    <t>раствор в/в 40 мг/мл 10 мл</t>
  </si>
  <si>
    <t>Хлорпромазин</t>
  </si>
  <si>
    <t>раствор для инъекций 2,5%, 25 мг/мл, 2 мл</t>
  </si>
  <si>
    <t>Формулярная комиссия:</t>
  </si>
  <si>
    <r>
      <t>Председатель:</t>
    </r>
    <r>
      <rPr>
        <sz val="12.5"/>
        <color indexed="8"/>
        <rFont val="Times New Roman"/>
        <family val="1"/>
        <charset val="204"/>
      </rPr>
      <t xml:space="preserve"> заместитель директора по клинической деятельности ____________</t>
    </r>
  </si>
  <si>
    <t>Члены комиссии:</t>
  </si>
  <si>
    <r>
      <t>1)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заведующая отделением терапии  - Аширбекова К.Ж.                ____________</t>
    </r>
  </si>
  <si>
    <r>
      <t>2)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заведующая отделением неврологии - Елшиева С.Е.                   ____________</t>
    </r>
  </si>
  <si>
    <r>
      <t>3)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заведующий МРО –Альменов Н.Т.                                                ____________</t>
    </r>
  </si>
  <si>
    <r>
      <t>4)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и.о.заведующей ФТО -  Кангожина А.Р.                                       _____________</t>
    </r>
  </si>
  <si>
    <r>
      <t>5)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заведующая дневного стационара -  Сейдазимова З.Ж.              ______________</t>
    </r>
  </si>
  <si>
    <r>
      <t>6)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заведующий приемного отделения  - Урисбаев У.Б.                   ______________</t>
    </r>
  </si>
  <si>
    <r>
      <t>7)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заведующая КДО -  Абдрашева Г.Н.                                             ______________</t>
    </r>
  </si>
  <si>
    <r>
      <t>8)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заведующий ОМР и СР Сейдуманов Д.С.                                    ______________</t>
    </r>
  </si>
  <si>
    <r>
      <t>9)</t>
    </r>
    <r>
      <rPr>
        <sz val="7"/>
        <color indexed="8"/>
        <rFont val="Times New Roman"/>
        <family val="1"/>
        <charset val="204"/>
      </rPr>
      <t xml:space="preserve">              </t>
    </r>
    <r>
      <rPr>
        <sz val="12.5"/>
        <color indexed="8"/>
        <rFont val="Times New Roman"/>
        <family val="1"/>
        <charset val="204"/>
      </rPr>
      <t>врач эпидемиолог - Өмірәлі П.Ә.                                                  _______________</t>
    </r>
  </si>
  <si>
    <r>
      <t>10)</t>
    </r>
    <r>
      <rPr>
        <sz val="7"/>
        <color indexed="8"/>
        <rFont val="Times New Roman"/>
        <family val="1"/>
        <charset val="204"/>
      </rPr>
      <t xml:space="preserve">           </t>
    </r>
    <r>
      <rPr>
        <sz val="12.5"/>
        <color indexed="8"/>
        <rFont val="Times New Roman"/>
        <family val="1"/>
        <charset val="204"/>
      </rPr>
      <t>главная медицинская сестра – Искакова Н.А.                             ______________</t>
    </r>
  </si>
  <si>
    <r>
      <t>11)</t>
    </r>
    <r>
      <rPr>
        <sz val="7"/>
        <color indexed="8"/>
        <rFont val="Times New Roman"/>
        <family val="1"/>
        <charset val="204"/>
      </rPr>
      <t xml:space="preserve">           </t>
    </r>
    <r>
      <rPr>
        <sz val="12.5"/>
        <color indexed="8"/>
        <rFont val="Times New Roman"/>
        <family val="1"/>
        <charset val="204"/>
      </rPr>
      <t>заведующая аптекой - Кимадиева Г.К.                                        _______________</t>
    </r>
  </si>
  <si>
    <r>
      <t>Секретарь:</t>
    </r>
    <r>
      <rPr>
        <sz val="12.5"/>
        <color indexed="8"/>
        <rFont val="Times New Roman"/>
        <family val="1"/>
        <charset val="204"/>
      </rPr>
      <t xml:space="preserve"> провизор Сейдан А.А.                                                        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</si>
</sst>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b/>
      <u/>
      <sz val="6"/>
      <name val="Times New Roman"/>
      <family val="1"/>
      <charset val="204"/>
    </font>
    <font>
      <b/>
      <u/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i/>
      <u/>
      <sz val="8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.5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4" tint="0.79998168889431442"/>
        <bgColor indexed="12"/>
      </patternFill>
    </fill>
    <fill>
      <patternFill patternType="solid">
        <fgColor theme="5" tint="0.79998168889431442"/>
        <bgColor indexed="12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7" fillId="2" borderId="0" xfId="0" applyFont="1" applyFill="1" applyAlignment="1">
      <alignment horizontal="center"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164" fontId="17" fillId="3" borderId="1" xfId="1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3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top" wrapText="1"/>
    </xf>
    <xf numFmtId="0" fontId="19" fillId="6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164" fontId="25" fillId="0" borderId="1" xfId="1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165" fontId="12" fillId="0" borderId="1" xfId="1" applyNumberFormat="1" applyFont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4" fillId="6" borderId="1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/>
    </xf>
    <xf numFmtId="0" fontId="8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top"/>
    </xf>
    <xf numFmtId="165" fontId="8" fillId="6" borderId="1" xfId="1" applyNumberFormat="1" applyFont="1" applyFill="1" applyBorder="1" applyAlignment="1">
      <alignment vertical="top" wrapText="1"/>
    </xf>
    <xf numFmtId="0" fontId="21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 vertical="top"/>
    </xf>
    <xf numFmtId="165" fontId="28" fillId="6" borderId="1" xfId="1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64" fontId="3" fillId="0" borderId="1" xfId="1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6" fillId="2" borderId="1" xfId="0" applyFont="1" applyFill="1" applyBorder="1" applyAlignment="1">
      <alignment vertical="top"/>
    </xf>
    <xf numFmtId="0" fontId="29" fillId="2" borderId="1" xfId="0" applyFont="1" applyFill="1" applyBorder="1" applyAlignment="1">
      <alignment horizontal="center" vertical="top"/>
    </xf>
    <xf numFmtId="165" fontId="15" fillId="0" borderId="1" xfId="1" applyNumberFormat="1" applyFont="1" applyBorder="1" applyAlignment="1">
      <alignment vertical="top" wrapText="1"/>
    </xf>
    <xf numFmtId="0" fontId="30" fillId="6" borderId="1" xfId="0" applyFont="1" applyFill="1" applyBorder="1" applyAlignment="1">
      <alignment vertical="top"/>
    </xf>
    <xf numFmtId="0" fontId="31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164" fontId="3" fillId="0" borderId="5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/>
    </xf>
    <xf numFmtId="0" fontId="8" fillId="0" borderId="5" xfId="0" applyFont="1" applyBorder="1" applyAlignment="1">
      <alignment vertical="top"/>
    </xf>
    <xf numFmtId="0" fontId="32" fillId="2" borderId="5" xfId="0" applyFont="1" applyFill="1" applyBorder="1" applyAlignment="1">
      <alignment horizontal="center" vertical="top"/>
    </xf>
    <xf numFmtId="165" fontId="8" fillId="0" borderId="5" xfId="1" applyNumberFormat="1" applyFont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/>
    </xf>
    <xf numFmtId="165" fontId="20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32" fillId="2" borderId="1" xfId="0" applyFont="1" applyFill="1" applyBorder="1" applyAlignment="1">
      <alignment horizontal="center" vertical="top"/>
    </xf>
    <xf numFmtId="165" fontId="14" fillId="0" borderId="1" xfId="1" applyNumberFormat="1" applyFont="1" applyBorder="1" applyAlignment="1">
      <alignment horizontal="center" vertical="top" wrapText="1"/>
    </xf>
    <xf numFmtId="0" fontId="32" fillId="6" borderId="1" xfId="0" applyFont="1" applyFill="1" applyBorder="1" applyAlignment="1">
      <alignment horizontal="center" vertical="top"/>
    </xf>
    <xf numFmtId="165" fontId="35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/>
    </xf>
    <xf numFmtId="0" fontId="14" fillId="6" borderId="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/>
    </xf>
    <xf numFmtId="0" fontId="8" fillId="6" borderId="6" xfId="0" applyFont="1" applyFill="1" applyBorder="1" applyAlignment="1">
      <alignment vertical="top"/>
    </xf>
    <xf numFmtId="0" fontId="7" fillId="6" borderId="6" xfId="0" applyFont="1" applyFill="1" applyBorder="1" applyAlignment="1">
      <alignment horizontal="center" vertical="top"/>
    </xf>
    <xf numFmtId="165" fontId="8" fillId="6" borderId="6" xfId="1" applyNumberFormat="1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center" vertical="top"/>
    </xf>
    <xf numFmtId="0" fontId="21" fillId="6" borderId="6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165" fontId="36" fillId="6" borderId="6" xfId="1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165" fontId="6" fillId="0" borderId="0" xfId="1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164" fontId="3" fillId="0" borderId="0" xfId="1" applyNumberFormat="1" applyFont="1" applyBorder="1" applyAlignment="1">
      <alignment vertical="center"/>
    </xf>
    <xf numFmtId="165" fontId="6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workbookViewId="0">
      <selection activeCell="E8" sqref="E8"/>
    </sheetView>
  </sheetViews>
  <sheetFormatPr defaultRowHeight="13.2" x14ac:dyDescent="0.3"/>
  <cols>
    <col min="1" max="1" width="2.77734375" style="1" customWidth="1"/>
    <col min="2" max="2" width="14.5546875" style="2" customWidth="1"/>
    <col min="3" max="3" width="13.109375" style="3" customWidth="1"/>
    <col min="4" max="4" width="3.109375" style="4" customWidth="1"/>
    <col min="5" max="5" width="5.21875" style="5" bestFit="1" customWidth="1"/>
    <col min="6" max="6" width="5.77734375" style="6" bestFit="1" customWidth="1"/>
    <col min="7" max="7" width="5.44140625" style="6" customWidth="1"/>
    <col min="8" max="8" width="4.5546875" style="6" bestFit="1" customWidth="1"/>
    <col min="9" max="9" width="4.5546875" style="6" customWidth="1"/>
    <col min="10" max="10" width="5.77734375" style="6" bestFit="1" customWidth="1"/>
    <col min="11" max="11" width="4.21875" style="7" bestFit="1" customWidth="1"/>
    <col min="12" max="12" width="4.33203125" style="8" customWidth="1"/>
    <col min="13" max="13" width="4.88671875" style="6" bestFit="1" customWidth="1"/>
    <col min="14" max="14" width="7.88671875" style="9" customWidth="1"/>
    <col min="15" max="15" width="8" style="10" hidden="1" customWidth="1"/>
    <col min="16" max="16" width="7.5546875" style="10" hidden="1" customWidth="1"/>
    <col min="17" max="17" width="8.33203125" style="10" hidden="1" customWidth="1"/>
    <col min="18" max="18" width="5.6640625" style="11" customWidth="1"/>
    <col min="19" max="19" width="8.5546875" style="12" customWidth="1"/>
    <col min="20" max="20" width="7.109375" style="13" bestFit="1" customWidth="1"/>
    <col min="21" max="21" width="6.5546875" style="14" bestFit="1" customWidth="1"/>
    <col min="22" max="22" width="7.77734375" style="18" customWidth="1"/>
    <col min="23" max="23" width="5.6640625" style="19" bestFit="1" customWidth="1"/>
    <col min="24" max="24" width="7.77734375" style="20" customWidth="1"/>
    <col min="25" max="25" width="10.44140625" style="19" customWidth="1"/>
    <col min="26" max="26" width="11.6640625" style="16" bestFit="1" customWidth="1"/>
    <col min="27" max="16384" width="8.88671875" style="16"/>
  </cols>
  <sheetData>
    <row r="1" spans="1:27" ht="14.4" customHeight="1" x14ac:dyDescent="0.3">
      <c r="V1" s="15" t="s">
        <v>0</v>
      </c>
      <c r="W1" s="15"/>
      <c r="X1" s="15"/>
      <c r="Y1" s="15"/>
    </row>
    <row r="2" spans="1:27" ht="15.6" x14ac:dyDescent="0.3">
      <c r="A2" s="17" t="s">
        <v>1</v>
      </c>
    </row>
    <row r="3" spans="1:27" ht="15.6" x14ac:dyDescent="0.3">
      <c r="A3" s="21"/>
    </row>
    <row r="4" spans="1:27" ht="21.6" customHeight="1" x14ac:dyDescent="0.3">
      <c r="A4" s="22" t="s">
        <v>2</v>
      </c>
      <c r="B4" s="22"/>
      <c r="C4" s="22"/>
      <c r="D4" s="22"/>
      <c r="E4" s="22"/>
      <c r="F4" s="23" t="s">
        <v>3</v>
      </c>
      <c r="G4" s="23"/>
      <c r="H4" s="23"/>
      <c r="I4" s="23"/>
      <c r="J4" s="23"/>
      <c r="K4" s="23"/>
      <c r="L4" s="23"/>
      <c r="M4" s="23"/>
      <c r="N4" s="24" t="s">
        <v>4</v>
      </c>
      <c r="O4" s="24"/>
      <c r="P4" s="24"/>
      <c r="Q4" s="24"/>
      <c r="R4" s="24"/>
      <c r="S4" s="24"/>
      <c r="T4" s="25" t="s">
        <v>5</v>
      </c>
      <c r="U4" s="25"/>
      <c r="V4" s="25"/>
      <c r="W4" s="25" t="s">
        <v>6</v>
      </c>
      <c r="X4" s="25"/>
      <c r="Y4" s="25"/>
    </row>
    <row r="5" spans="1:27" s="40" customFormat="1" ht="45.6" x14ac:dyDescent="0.3">
      <c r="A5" s="26" t="s">
        <v>7</v>
      </c>
      <c r="B5" s="27" t="s">
        <v>8</v>
      </c>
      <c r="C5" s="28" t="s">
        <v>9</v>
      </c>
      <c r="D5" s="28" t="s">
        <v>10</v>
      </c>
      <c r="E5" s="29" t="s">
        <v>11</v>
      </c>
      <c r="F5" s="30" t="s">
        <v>12</v>
      </c>
      <c r="G5" s="30" t="s">
        <v>13</v>
      </c>
      <c r="H5" s="30" t="s">
        <v>14</v>
      </c>
      <c r="I5" s="31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2" t="s">
        <v>20</v>
      </c>
      <c r="O5" s="33" t="s">
        <v>21</v>
      </c>
      <c r="P5" s="33" t="s">
        <v>22</v>
      </c>
      <c r="Q5" s="33" t="s">
        <v>23</v>
      </c>
      <c r="R5" s="34" t="s">
        <v>24</v>
      </c>
      <c r="S5" s="35" t="s">
        <v>25</v>
      </c>
      <c r="T5" s="36" t="s">
        <v>26</v>
      </c>
      <c r="U5" s="37" t="s">
        <v>27</v>
      </c>
      <c r="V5" s="38" t="s">
        <v>28</v>
      </c>
      <c r="W5" s="36" t="s">
        <v>11</v>
      </c>
      <c r="X5" s="39" t="s">
        <v>29</v>
      </c>
      <c r="Y5" s="36" t="s">
        <v>30</v>
      </c>
    </row>
    <row r="6" spans="1:27" ht="26.4" x14ac:dyDescent="0.3">
      <c r="A6" s="41">
        <v>1</v>
      </c>
      <c r="B6" s="42" t="s">
        <v>31</v>
      </c>
      <c r="C6" s="43" t="s">
        <v>32</v>
      </c>
      <c r="D6" s="44" t="s">
        <v>33</v>
      </c>
      <c r="E6" s="45">
        <v>353.36</v>
      </c>
      <c r="F6" s="46">
        <v>5</v>
      </c>
      <c r="G6" s="46">
        <v>1</v>
      </c>
      <c r="H6" s="46">
        <v>5</v>
      </c>
      <c r="I6" s="46"/>
      <c r="J6" s="46"/>
      <c r="K6" s="47">
        <v>20</v>
      </c>
      <c r="L6" s="48"/>
      <c r="M6" s="46"/>
      <c r="N6" s="49">
        <f t="shared" ref="N6:N16" si="0">F6+G6+H6+J6+K6+L6+M6</f>
        <v>31</v>
      </c>
      <c r="O6" s="50">
        <v>21</v>
      </c>
      <c r="P6" s="50">
        <v>25</v>
      </c>
      <c r="Q6" s="50">
        <v>18</v>
      </c>
      <c r="R6" s="51">
        <f t="shared" ref="R6:R16" si="1">P6+Q6</f>
        <v>43</v>
      </c>
      <c r="S6" s="52">
        <v>25</v>
      </c>
      <c r="T6" s="53">
        <v>0</v>
      </c>
      <c r="U6" s="54">
        <v>64</v>
      </c>
      <c r="V6" s="55">
        <f>S6+T6</f>
        <v>25</v>
      </c>
      <c r="W6" s="56">
        <v>351.62</v>
      </c>
      <c r="X6" s="57">
        <v>40</v>
      </c>
      <c r="Y6" s="56">
        <f>W6*X6</f>
        <v>14064.8</v>
      </c>
    </row>
    <row r="7" spans="1:27" ht="28.8" customHeight="1" x14ac:dyDescent="0.3">
      <c r="A7" s="41">
        <v>2</v>
      </c>
      <c r="B7" s="42" t="s">
        <v>34</v>
      </c>
      <c r="C7" s="43" t="s">
        <v>35</v>
      </c>
      <c r="D7" s="44" t="s">
        <v>36</v>
      </c>
      <c r="E7" s="45">
        <v>34.49</v>
      </c>
      <c r="F7" s="46">
        <v>7000</v>
      </c>
      <c r="G7" s="46">
        <v>2000</v>
      </c>
      <c r="H7" s="58">
        <v>100</v>
      </c>
      <c r="I7" s="58">
        <v>1000</v>
      </c>
      <c r="J7" s="46">
        <v>2200</v>
      </c>
      <c r="K7" s="47"/>
      <c r="L7" s="48"/>
      <c r="M7" s="46"/>
      <c r="N7" s="49">
        <f t="shared" si="0"/>
        <v>11300</v>
      </c>
      <c r="O7" s="50">
        <v>8260</v>
      </c>
      <c r="P7" s="50">
        <v>9300</v>
      </c>
      <c r="Q7" s="50">
        <v>4400</v>
      </c>
      <c r="R7" s="51">
        <f t="shared" si="1"/>
        <v>13700</v>
      </c>
      <c r="S7" s="52">
        <v>8000</v>
      </c>
      <c r="T7" s="53">
        <v>2750</v>
      </c>
      <c r="U7" s="54">
        <v>16960</v>
      </c>
      <c r="V7" s="55">
        <f t="shared" ref="V7:V26" si="2">S7+T7</f>
        <v>10750</v>
      </c>
      <c r="W7" s="56">
        <v>34.31</v>
      </c>
      <c r="X7" s="57">
        <v>4300</v>
      </c>
      <c r="Y7" s="56">
        <f t="shared" ref="Y7:Y16" si="3">W7*X7</f>
        <v>147533</v>
      </c>
    </row>
    <row r="8" spans="1:27" ht="33" customHeight="1" x14ac:dyDescent="0.3">
      <c r="A8" s="41">
        <v>3</v>
      </c>
      <c r="B8" s="42" t="s">
        <v>37</v>
      </c>
      <c r="C8" s="43" t="s">
        <v>38</v>
      </c>
      <c r="D8" s="44" t="s">
        <v>39</v>
      </c>
      <c r="E8" s="45">
        <v>8.32</v>
      </c>
      <c r="F8" s="46">
        <v>7000</v>
      </c>
      <c r="G8" s="46">
        <v>6000</v>
      </c>
      <c r="H8" s="58">
        <v>400</v>
      </c>
      <c r="I8" s="58">
        <v>3000</v>
      </c>
      <c r="J8" s="46">
        <v>300</v>
      </c>
      <c r="K8" s="47"/>
      <c r="L8" s="48"/>
      <c r="M8" s="46"/>
      <c r="N8" s="49">
        <f t="shared" si="0"/>
        <v>13700</v>
      </c>
      <c r="O8" s="50">
        <v>9840</v>
      </c>
      <c r="P8" s="50">
        <v>3000</v>
      </c>
      <c r="Q8" s="50">
        <v>9990</v>
      </c>
      <c r="R8" s="51">
        <f t="shared" si="1"/>
        <v>12990</v>
      </c>
      <c r="S8" s="52">
        <v>13200</v>
      </c>
      <c r="T8" s="53">
        <v>2490</v>
      </c>
      <c r="U8" s="54">
        <v>22320</v>
      </c>
      <c r="V8" s="55">
        <f t="shared" si="2"/>
        <v>15690</v>
      </c>
      <c r="W8" s="56">
        <v>8.26</v>
      </c>
      <c r="X8" s="57">
        <v>3510</v>
      </c>
      <c r="Y8" s="56">
        <f t="shared" si="3"/>
        <v>28992.6</v>
      </c>
    </row>
    <row r="9" spans="1:27" ht="21" customHeight="1" x14ac:dyDescent="0.3">
      <c r="A9" s="41">
        <v>4</v>
      </c>
      <c r="B9" s="42" t="s">
        <v>40</v>
      </c>
      <c r="C9" s="43" t="s">
        <v>41</v>
      </c>
      <c r="D9" s="44" t="s">
        <v>36</v>
      </c>
      <c r="E9" s="45">
        <v>41.85</v>
      </c>
      <c r="F9" s="46">
        <v>300</v>
      </c>
      <c r="G9" s="46">
        <v>150</v>
      </c>
      <c r="H9" s="46">
        <v>50</v>
      </c>
      <c r="I9" s="46"/>
      <c r="J9" s="46">
        <v>50</v>
      </c>
      <c r="K9" s="47"/>
      <c r="L9" s="48"/>
      <c r="M9" s="46"/>
      <c r="N9" s="49">
        <f t="shared" si="0"/>
        <v>550</v>
      </c>
      <c r="O9" s="50">
        <v>295</v>
      </c>
      <c r="P9" s="50">
        <v>655</v>
      </c>
      <c r="Q9" s="50">
        <v>500</v>
      </c>
      <c r="R9" s="51">
        <f t="shared" si="1"/>
        <v>1155</v>
      </c>
      <c r="S9" s="52">
        <v>100</v>
      </c>
      <c r="T9" s="53">
        <v>525</v>
      </c>
      <c r="U9" s="54">
        <v>925</v>
      </c>
      <c r="V9" s="55">
        <f t="shared" si="2"/>
        <v>625</v>
      </c>
      <c r="W9" s="56">
        <v>31.18</v>
      </c>
      <c r="X9" s="57">
        <f>N9-S9+I9</f>
        <v>450</v>
      </c>
      <c r="Y9" s="56">
        <f t="shared" si="3"/>
        <v>14031</v>
      </c>
    </row>
    <row r="10" spans="1:27" ht="21" customHeight="1" x14ac:dyDescent="0.3">
      <c r="A10" s="41">
        <v>5</v>
      </c>
      <c r="B10" s="42" t="s">
        <v>42</v>
      </c>
      <c r="C10" s="43" t="s">
        <v>43</v>
      </c>
      <c r="D10" s="44" t="s">
        <v>39</v>
      </c>
      <c r="E10" s="45">
        <v>46.17</v>
      </c>
      <c r="F10" s="46">
        <v>200</v>
      </c>
      <c r="G10" s="46">
        <v>200</v>
      </c>
      <c r="H10" s="46"/>
      <c r="I10" s="46">
        <v>100</v>
      </c>
      <c r="J10" s="46"/>
      <c r="K10" s="47"/>
      <c r="L10" s="48"/>
      <c r="M10" s="46"/>
      <c r="N10" s="49">
        <f t="shared" si="0"/>
        <v>400</v>
      </c>
      <c r="O10" s="50">
        <v>500</v>
      </c>
      <c r="P10" s="50">
        <v>730</v>
      </c>
      <c r="Q10" s="50">
        <v>700</v>
      </c>
      <c r="R10" s="51">
        <f t="shared" si="1"/>
        <v>1430</v>
      </c>
      <c r="S10" s="52"/>
      <c r="T10" s="53">
        <v>290</v>
      </c>
      <c r="U10" s="54">
        <v>1940</v>
      </c>
      <c r="V10" s="55">
        <f t="shared" si="2"/>
        <v>290</v>
      </c>
      <c r="W10" s="56">
        <v>27.78</v>
      </c>
      <c r="X10" s="57">
        <f t="shared" ref="X10:X17" si="4">N10-S10+I10</f>
        <v>500</v>
      </c>
      <c r="Y10" s="56">
        <f t="shared" si="3"/>
        <v>13890</v>
      </c>
    </row>
    <row r="11" spans="1:27" ht="26.4" x14ac:dyDescent="0.3">
      <c r="A11" s="41">
        <v>6</v>
      </c>
      <c r="B11" s="42" t="s">
        <v>44</v>
      </c>
      <c r="C11" s="43" t="s">
        <v>45</v>
      </c>
      <c r="D11" s="44" t="s">
        <v>36</v>
      </c>
      <c r="E11" s="45"/>
      <c r="F11" s="46">
        <v>100</v>
      </c>
      <c r="G11" s="46">
        <v>50</v>
      </c>
      <c r="H11" s="46"/>
      <c r="I11" s="46">
        <v>100</v>
      </c>
      <c r="J11" s="46">
        <v>100</v>
      </c>
      <c r="K11" s="47"/>
      <c r="L11" s="48"/>
      <c r="M11" s="46">
        <v>5</v>
      </c>
      <c r="N11" s="49">
        <f t="shared" si="0"/>
        <v>255</v>
      </c>
      <c r="O11" s="50">
        <v>280</v>
      </c>
      <c r="P11" s="50">
        <v>200</v>
      </c>
      <c r="Q11" s="50"/>
      <c r="R11" s="51">
        <f t="shared" si="1"/>
        <v>200</v>
      </c>
      <c r="S11" s="52">
        <v>50</v>
      </c>
      <c r="T11" s="53">
        <v>20</v>
      </c>
      <c r="U11" s="54">
        <v>460</v>
      </c>
      <c r="V11" s="55">
        <f t="shared" si="2"/>
        <v>70</v>
      </c>
      <c r="W11" s="56">
        <v>14.61</v>
      </c>
      <c r="X11" s="57">
        <v>300</v>
      </c>
      <c r="Y11" s="56">
        <f t="shared" si="3"/>
        <v>4383</v>
      </c>
    </row>
    <row r="12" spans="1:27" ht="19.2" customHeight="1" x14ac:dyDescent="0.3">
      <c r="A12" s="41">
        <v>7</v>
      </c>
      <c r="B12" s="42" t="s">
        <v>46</v>
      </c>
      <c r="C12" s="43" t="s">
        <v>47</v>
      </c>
      <c r="D12" s="44" t="s">
        <v>39</v>
      </c>
      <c r="E12" s="59">
        <v>51.52</v>
      </c>
      <c r="F12" s="46"/>
      <c r="G12" s="46">
        <v>300</v>
      </c>
      <c r="H12" s="46"/>
      <c r="I12" s="46"/>
      <c r="J12" s="46">
        <v>200</v>
      </c>
      <c r="K12" s="47"/>
      <c r="L12" s="48"/>
      <c r="M12" s="46"/>
      <c r="N12" s="49">
        <f t="shared" si="0"/>
        <v>500</v>
      </c>
      <c r="O12" s="50">
        <v>300</v>
      </c>
      <c r="P12" s="50"/>
      <c r="Q12" s="50">
        <v>600</v>
      </c>
      <c r="R12" s="51">
        <f t="shared" si="1"/>
        <v>600</v>
      </c>
      <c r="S12" s="52">
        <v>300</v>
      </c>
      <c r="T12" s="53">
        <v>30</v>
      </c>
      <c r="U12" s="54">
        <v>870</v>
      </c>
      <c r="V12" s="55">
        <f t="shared" si="2"/>
        <v>330</v>
      </c>
      <c r="W12" s="56">
        <v>26.7</v>
      </c>
      <c r="X12" s="57">
        <v>210</v>
      </c>
      <c r="Y12" s="56">
        <f t="shared" si="3"/>
        <v>5607</v>
      </c>
    </row>
    <row r="13" spans="1:27" ht="19.2" customHeight="1" x14ac:dyDescent="0.3">
      <c r="A13" s="41">
        <v>8</v>
      </c>
      <c r="B13" s="42" t="s">
        <v>48</v>
      </c>
      <c r="C13" s="43" t="s">
        <v>49</v>
      </c>
      <c r="D13" s="44" t="s">
        <v>36</v>
      </c>
      <c r="E13" s="45">
        <v>8.84</v>
      </c>
      <c r="F13" s="47">
        <v>4000</v>
      </c>
      <c r="G13" s="46">
        <v>6000</v>
      </c>
      <c r="H13" s="46"/>
      <c r="I13" s="46">
        <v>300</v>
      </c>
      <c r="J13" s="46">
        <v>2400</v>
      </c>
      <c r="K13" s="47"/>
      <c r="L13" s="48"/>
      <c r="M13" s="46"/>
      <c r="N13" s="49">
        <f t="shared" si="0"/>
        <v>12400</v>
      </c>
      <c r="O13" s="50">
        <v>10150</v>
      </c>
      <c r="P13" s="50">
        <v>3770</v>
      </c>
      <c r="Q13" s="50">
        <v>6700</v>
      </c>
      <c r="R13" s="51">
        <f t="shared" si="1"/>
        <v>10470</v>
      </c>
      <c r="S13" s="52">
        <v>8000</v>
      </c>
      <c r="T13" s="53">
        <v>1370</v>
      </c>
      <c r="U13" s="54">
        <v>16950</v>
      </c>
      <c r="V13" s="55">
        <f t="shared" si="2"/>
        <v>9370</v>
      </c>
      <c r="W13" s="56">
        <v>8.7899999999999991</v>
      </c>
      <c r="X13" s="57">
        <f t="shared" si="4"/>
        <v>4700</v>
      </c>
      <c r="Y13" s="56">
        <f t="shared" si="3"/>
        <v>41312.999999999993</v>
      </c>
    </row>
    <row r="14" spans="1:27" ht="19.2" customHeight="1" x14ac:dyDescent="0.3">
      <c r="A14" s="41">
        <v>9</v>
      </c>
      <c r="B14" s="42" t="s">
        <v>50</v>
      </c>
      <c r="C14" s="43" t="s">
        <v>51</v>
      </c>
      <c r="D14" s="44" t="s">
        <v>36</v>
      </c>
      <c r="E14" s="45">
        <v>7.37</v>
      </c>
      <c r="F14" s="46">
        <v>4000</v>
      </c>
      <c r="G14" s="46">
        <v>4000</v>
      </c>
      <c r="H14" s="46"/>
      <c r="I14" s="46">
        <v>400</v>
      </c>
      <c r="J14" s="46">
        <v>2400</v>
      </c>
      <c r="K14" s="47"/>
      <c r="L14" s="48"/>
      <c r="M14" s="46"/>
      <c r="N14" s="49">
        <f>F14+G14+H14+J14+K14+L14+M14</f>
        <v>10400</v>
      </c>
      <c r="O14" s="50">
        <v>8550</v>
      </c>
      <c r="P14" s="50">
        <v>5590</v>
      </c>
      <c r="Q14" s="50">
        <v>8100</v>
      </c>
      <c r="R14" s="51">
        <f>P14+Q14</f>
        <v>13690</v>
      </c>
      <c r="S14" s="52">
        <v>5000</v>
      </c>
      <c r="T14" s="53">
        <v>1000</v>
      </c>
      <c r="U14" s="54">
        <v>18240</v>
      </c>
      <c r="V14" s="55">
        <f>S14+T14</f>
        <v>6000</v>
      </c>
      <c r="W14" s="56">
        <v>7.32</v>
      </c>
      <c r="X14" s="57">
        <f t="shared" si="4"/>
        <v>5800</v>
      </c>
      <c r="Y14" s="56">
        <f>W14*X14</f>
        <v>42456</v>
      </c>
    </row>
    <row r="15" spans="1:27" ht="19.2" customHeight="1" x14ac:dyDescent="0.3">
      <c r="A15" s="41">
        <v>10</v>
      </c>
      <c r="B15" s="42" t="s">
        <v>52</v>
      </c>
      <c r="C15" s="43" t="s">
        <v>53</v>
      </c>
      <c r="D15" s="44" t="s">
        <v>36</v>
      </c>
      <c r="E15" s="45">
        <v>80.53</v>
      </c>
      <c r="F15" s="46">
        <v>600</v>
      </c>
      <c r="G15" s="46"/>
      <c r="H15" s="46">
        <v>10</v>
      </c>
      <c r="I15" s="46"/>
      <c r="J15" s="46">
        <v>60</v>
      </c>
      <c r="K15" s="47">
        <v>30</v>
      </c>
      <c r="L15" s="48"/>
      <c r="M15" s="46">
        <v>12</v>
      </c>
      <c r="N15" s="49">
        <f t="shared" si="0"/>
        <v>712</v>
      </c>
      <c r="O15" s="50">
        <v>591</v>
      </c>
      <c r="P15" s="50">
        <v>21</v>
      </c>
      <c r="Q15" s="50">
        <v>90</v>
      </c>
      <c r="R15" s="51">
        <f t="shared" si="1"/>
        <v>111</v>
      </c>
      <c r="S15" s="52">
        <v>600</v>
      </c>
      <c r="T15" s="53">
        <v>12</v>
      </c>
      <c r="U15" s="54">
        <v>780</v>
      </c>
      <c r="V15" s="55">
        <f>S15+T15</f>
        <v>612</v>
      </c>
      <c r="W15" s="56">
        <v>68.38</v>
      </c>
      <c r="X15" s="57">
        <v>120</v>
      </c>
      <c r="Y15" s="56">
        <f t="shared" si="3"/>
        <v>8205.5999999999985</v>
      </c>
      <c r="AA15" s="16" t="s">
        <v>54</v>
      </c>
    </row>
    <row r="16" spans="1:27" ht="19.2" customHeight="1" x14ac:dyDescent="0.3">
      <c r="A16" s="41">
        <v>11</v>
      </c>
      <c r="B16" s="42" t="s">
        <v>55</v>
      </c>
      <c r="C16" s="43" t="s">
        <v>56</v>
      </c>
      <c r="D16" s="44" t="s">
        <v>57</v>
      </c>
      <c r="E16" s="45">
        <v>171.56</v>
      </c>
      <c r="F16" s="46">
        <v>300</v>
      </c>
      <c r="G16" s="46"/>
      <c r="H16" s="46"/>
      <c r="I16" s="46">
        <v>100</v>
      </c>
      <c r="J16" s="46">
        <v>500</v>
      </c>
      <c r="K16" s="47"/>
      <c r="L16" s="48"/>
      <c r="M16" s="46"/>
      <c r="N16" s="49">
        <f t="shared" si="0"/>
        <v>800</v>
      </c>
      <c r="O16" s="50">
        <v>755</v>
      </c>
      <c r="P16" s="50">
        <v>740</v>
      </c>
      <c r="Q16" s="50">
        <v>700</v>
      </c>
      <c r="R16" s="51">
        <f t="shared" si="1"/>
        <v>1440</v>
      </c>
      <c r="S16" s="52">
        <v>200</v>
      </c>
      <c r="T16" s="53">
        <v>650</v>
      </c>
      <c r="U16" s="54">
        <v>1545</v>
      </c>
      <c r="V16" s="55">
        <f t="shared" si="2"/>
        <v>850</v>
      </c>
      <c r="W16" s="56">
        <v>165.13</v>
      </c>
      <c r="X16" s="57">
        <v>200</v>
      </c>
      <c r="Y16" s="56">
        <f t="shared" si="3"/>
        <v>33026</v>
      </c>
    </row>
    <row r="17" spans="1:26" ht="19.2" customHeight="1" x14ac:dyDescent="0.3">
      <c r="A17" s="41">
        <v>12</v>
      </c>
      <c r="B17" s="42" t="s">
        <v>58</v>
      </c>
      <c r="C17" s="43" t="s">
        <v>59</v>
      </c>
      <c r="D17" s="44" t="s">
        <v>60</v>
      </c>
      <c r="E17" s="45">
        <v>17.03</v>
      </c>
      <c r="F17" s="46">
        <v>7000</v>
      </c>
      <c r="G17" s="46">
        <v>3000</v>
      </c>
      <c r="H17" s="46">
        <v>1000</v>
      </c>
      <c r="I17" s="46">
        <v>2500</v>
      </c>
      <c r="J17" s="46">
        <v>1200</v>
      </c>
      <c r="K17" s="47"/>
      <c r="L17" s="48"/>
      <c r="M17" s="46"/>
      <c r="N17" s="49">
        <f>F17+G17+H17+J17+K17+L17+M17</f>
        <v>12200</v>
      </c>
      <c r="O17" s="50">
        <v>8520</v>
      </c>
      <c r="P17" s="50">
        <v>1830</v>
      </c>
      <c r="Q17" s="50">
        <v>6870</v>
      </c>
      <c r="R17" s="51">
        <f>P17+Q17</f>
        <v>8700</v>
      </c>
      <c r="S17" s="52">
        <v>12000</v>
      </c>
      <c r="T17" s="53">
        <v>2000</v>
      </c>
      <c r="U17" s="54">
        <v>17020</v>
      </c>
      <c r="V17" s="55">
        <f t="shared" si="2"/>
        <v>14000</v>
      </c>
      <c r="W17" s="56">
        <v>16.38</v>
      </c>
      <c r="X17" s="57">
        <f t="shared" si="4"/>
        <v>2700</v>
      </c>
      <c r="Y17" s="53"/>
    </row>
    <row r="18" spans="1:26" ht="28.2" customHeight="1" x14ac:dyDescent="0.3">
      <c r="A18" s="41">
        <v>13</v>
      </c>
      <c r="B18" s="42" t="s">
        <v>61</v>
      </c>
      <c r="C18" s="43" t="s">
        <v>62</v>
      </c>
      <c r="D18" s="44" t="s">
        <v>63</v>
      </c>
      <c r="E18" s="45">
        <v>88.75</v>
      </c>
      <c r="F18" s="46">
        <v>15000</v>
      </c>
      <c r="G18" s="46">
        <v>15000</v>
      </c>
      <c r="H18" s="46">
        <v>400</v>
      </c>
      <c r="I18" s="46">
        <v>3000</v>
      </c>
      <c r="J18" s="46">
        <v>9000</v>
      </c>
      <c r="K18" s="47"/>
      <c r="L18" s="48"/>
      <c r="M18" s="46">
        <v>5</v>
      </c>
      <c r="N18" s="49">
        <f>F18+G18+H18+J18+K18+L18+M18</f>
        <v>39405</v>
      </c>
      <c r="O18" s="50">
        <v>23753</v>
      </c>
      <c r="P18" s="50">
        <v>12250</v>
      </c>
      <c r="Q18" s="50">
        <v>13000</v>
      </c>
      <c r="R18" s="51">
        <f>P18+Q18</f>
        <v>25250</v>
      </c>
      <c r="S18" s="52">
        <v>32200</v>
      </c>
      <c r="T18" s="60">
        <v>1050</v>
      </c>
      <c r="U18" s="61">
        <v>44953</v>
      </c>
      <c r="V18" s="55">
        <f>S18+T18</f>
        <v>33250</v>
      </c>
      <c r="W18" s="62">
        <v>83.46</v>
      </c>
      <c r="X18" s="57">
        <v>8000</v>
      </c>
      <c r="Y18" s="62">
        <f>W18*X18</f>
        <v>667680</v>
      </c>
    </row>
    <row r="19" spans="1:26" s="1" customFormat="1" ht="28.8" customHeight="1" x14ac:dyDescent="0.3">
      <c r="A19" s="41">
        <v>14</v>
      </c>
      <c r="B19" s="42" t="s">
        <v>64</v>
      </c>
      <c r="C19" s="43" t="s">
        <v>64</v>
      </c>
      <c r="D19" s="63" t="s">
        <v>63</v>
      </c>
      <c r="E19" s="64">
        <v>30.59</v>
      </c>
      <c r="F19" s="65">
        <v>70000</v>
      </c>
      <c r="G19" s="48">
        <v>50000</v>
      </c>
      <c r="H19" s="48">
        <v>1000</v>
      </c>
      <c r="I19" s="48">
        <v>12300</v>
      </c>
      <c r="J19" s="48">
        <v>2100</v>
      </c>
      <c r="K19" s="65">
        <v>9000</v>
      </c>
      <c r="L19" s="48">
        <v>4000</v>
      </c>
      <c r="M19" s="48">
        <v>2500</v>
      </c>
      <c r="N19" s="49">
        <f>F19+G19+H19+J19+K19+L19+M19</f>
        <v>138600</v>
      </c>
      <c r="O19" s="66">
        <v>59750</v>
      </c>
      <c r="P19" s="66">
        <v>4636</v>
      </c>
      <c r="Q19" s="66">
        <v>5000</v>
      </c>
      <c r="R19" s="62">
        <f>P19+Q19</f>
        <v>9636</v>
      </c>
      <c r="S19" s="52">
        <v>40000</v>
      </c>
      <c r="T19" s="53">
        <v>3000</v>
      </c>
      <c r="U19" s="54">
        <v>96888</v>
      </c>
      <c r="V19" s="55">
        <f>S19+T19</f>
        <v>43000</v>
      </c>
      <c r="W19" s="67">
        <v>30.43</v>
      </c>
      <c r="X19" s="57">
        <v>40000</v>
      </c>
      <c r="Y19" s="56">
        <f>W19*X19</f>
        <v>1217200</v>
      </c>
    </row>
    <row r="20" spans="1:26" ht="28.8" customHeight="1" x14ac:dyDescent="0.3">
      <c r="A20" s="41">
        <v>15</v>
      </c>
      <c r="B20" s="42" t="s">
        <v>65</v>
      </c>
      <c r="C20" s="43" t="s">
        <v>66</v>
      </c>
      <c r="D20" s="44" t="s">
        <v>57</v>
      </c>
      <c r="E20" s="45">
        <v>126.42</v>
      </c>
      <c r="F20" s="46">
        <v>20000</v>
      </c>
      <c r="G20" s="46">
        <v>10000</v>
      </c>
      <c r="H20" s="46"/>
      <c r="I20" s="46">
        <v>2600</v>
      </c>
      <c r="J20" s="46">
        <v>6000</v>
      </c>
      <c r="K20" s="47">
        <v>30</v>
      </c>
      <c r="L20" s="48"/>
      <c r="M20" s="46">
        <v>5</v>
      </c>
      <c r="N20" s="49">
        <f>F20+G20+H20+J20+K20+L20+M20</f>
        <v>36035</v>
      </c>
      <c r="O20" s="50">
        <v>19295</v>
      </c>
      <c r="P20" s="50">
        <v>1555</v>
      </c>
      <c r="Q20" s="50">
        <v>17520</v>
      </c>
      <c r="R20" s="51">
        <f>P20+Q20</f>
        <v>19075</v>
      </c>
      <c r="S20" s="52">
        <v>26000</v>
      </c>
      <c r="T20" s="53">
        <v>1320</v>
      </c>
      <c r="U20" s="54">
        <v>37490</v>
      </c>
      <c r="V20" s="55">
        <f>S20+T20</f>
        <v>27320</v>
      </c>
      <c r="W20" s="56">
        <v>121.68</v>
      </c>
      <c r="X20" s="57">
        <v>7000</v>
      </c>
      <c r="Y20" s="56">
        <f>W20*X20</f>
        <v>851760</v>
      </c>
    </row>
    <row r="21" spans="1:26" s="80" customFormat="1" ht="30" customHeight="1" x14ac:dyDescent="0.3">
      <c r="A21" s="41">
        <v>16</v>
      </c>
      <c r="B21" s="68" t="s">
        <v>65</v>
      </c>
      <c r="C21" s="69" t="s">
        <v>67</v>
      </c>
      <c r="D21" s="70" t="s">
        <v>57</v>
      </c>
      <c r="E21" s="71">
        <v>105.2</v>
      </c>
      <c r="F21" s="72"/>
      <c r="G21" s="72">
        <v>4000</v>
      </c>
      <c r="H21" s="72"/>
      <c r="I21" s="72"/>
      <c r="J21" s="72">
        <v>3000</v>
      </c>
      <c r="K21" s="73"/>
      <c r="L21" s="74"/>
      <c r="M21" s="72">
        <v>5</v>
      </c>
      <c r="N21" s="49">
        <f>F21+G21+H21+J21+K21+L21+M21</f>
        <v>7005</v>
      </c>
      <c r="O21" s="75"/>
      <c r="P21" s="75"/>
      <c r="Q21" s="75"/>
      <c r="R21" s="76">
        <f>P21+Q21</f>
        <v>0</v>
      </c>
      <c r="S21" s="52">
        <v>7000</v>
      </c>
      <c r="T21" s="77"/>
      <c r="U21" s="61"/>
      <c r="V21" s="55">
        <f>S21+T21</f>
        <v>7000</v>
      </c>
      <c r="W21" s="78" t="s">
        <v>68</v>
      </c>
      <c r="X21" s="79"/>
      <c r="Y21" s="56">
        <v>0</v>
      </c>
    </row>
    <row r="22" spans="1:26" s="95" customFormat="1" x14ac:dyDescent="0.3">
      <c r="A22" s="81"/>
      <c r="B22" s="82" t="s">
        <v>69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85"/>
      <c r="O22" s="86"/>
      <c r="P22" s="86"/>
      <c r="Q22" s="86"/>
      <c r="R22" s="87"/>
      <c r="S22" s="88"/>
      <c r="T22" s="89"/>
      <c r="U22" s="61"/>
      <c r="V22" s="90"/>
      <c r="W22" s="91"/>
      <c r="X22" s="92"/>
      <c r="Y22" s="93">
        <f>SUM(Y6:Y21)</f>
        <v>3090142</v>
      </c>
      <c r="Z22" s="94"/>
    </row>
    <row r="23" spans="1:26" s="95" customFormat="1" x14ac:dyDescent="0.3">
      <c r="A23" s="81"/>
      <c r="B23" s="82" t="s">
        <v>70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  <c r="N23" s="85"/>
      <c r="O23" s="86"/>
      <c r="P23" s="86"/>
      <c r="Q23" s="86"/>
      <c r="R23" s="87"/>
      <c r="S23" s="88"/>
      <c r="T23" s="89"/>
      <c r="U23" s="61"/>
      <c r="V23" s="90"/>
      <c r="W23" s="91"/>
      <c r="X23" s="92"/>
      <c r="Y23" s="93"/>
    </row>
    <row r="24" spans="1:26" ht="26.4" x14ac:dyDescent="0.3">
      <c r="A24" s="41">
        <v>17</v>
      </c>
      <c r="B24" s="42" t="s">
        <v>71</v>
      </c>
      <c r="C24" s="43" t="s">
        <v>72</v>
      </c>
      <c r="D24" s="44" t="s">
        <v>60</v>
      </c>
      <c r="E24" s="45">
        <v>57.56</v>
      </c>
      <c r="F24" s="46">
        <v>5000</v>
      </c>
      <c r="G24" s="46">
        <v>600</v>
      </c>
      <c r="H24" s="46"/>
      <c r="I24" s="46"/>
      <c r="J24" s="46">
        <v>1000</v>
      </c>
      <c r="K24" s="47"/>
      <c r="L24" s="48"/>
      <c r="M24" s="46"/>
      <c r="N24" s="49">
        <f>F24+G24+H24+J24+K24+L24+M24</f>
        <v>6600</v>
      </c>
      <c r="O24" s="50">
        <v>2050</v>
      </c>
      <c r="P24" s="50">
        <v>1610</v>
      </c>
      <c r="Q24" s="50">
        <v>1850</v>
      </c>
      <c r="R24" s="51">
        <f>P24+Q24</f>
        <v>3460</v>
      </c>
      <c r="S24" s="52">
        <v>3500</v>
      </c>
      <c r="T24" s="60">
        <v>2070</v>
      </c>
      <c r="U24" s="61">
        <v>3440</v>
      </c>
      <c r="V24" s="55">
        <f t="shared" si="2"/>
        <v>5570</v>
      </c>
      <c r="W24" s="62">
        <v>57.27</v>
      </c>
      <c r="X24" s="96">
        <v>1500</v>
      </c>
      <c r="Y24" s="56">
        <f t="shared" ref="Y24:Y28" si="5">W24*X24</f>
        <v>85905</v>
      </c>
    </row>
    <row r="25" spans="1:26" s="110" customFormat="1" ht="26.4" x14ac:dyDescent="0.3">
      <c r="A25" s="97">
        <v>18</v>
      </c>
      <c r="B25" s="98" t="s">
        <v>73</v>
      </c>
      <c r="C25" s="99" t="s">
        <v>74</v>
      </c>
      <c r="D25" s="100" t="s">
        <v>63</v>
      </c>
      <c r="E25" s="101">
        <v>14.63</v>
      </c>
      <c r="F25" s="102">
        <v>75000</v>
      </c>
      <c r="G25" s="102">
        <v>72000</v>
      </c>
      <c r="H25" s="102">
        <v>10000</v>
      </c>
      <c r="I25" s="102"/>
      <c r="J25" s="102">
        <v>12000</v>
      </c>
      <c r="K25" s="103">
        <v>1500</v>
      </c>
      <c r="L25" s="102">
        <v>3000</v>
      </c>
      <c r="M25" s="102">
        <v>300</v>
      </c>
      <c r="N25" s="104">
        <f>F25+G25+H25+J25+K25+L25+M25</f>
        <v>173800</v>
      </c>
      <c r="O25" s="103">
        <v>78807</v>
      </c>
      <c r="P25" s="103">
        <v>3994</v>
      </c>
      <c r="Q25" s="103">
        <v>160000</v>
      </c>
      <c r="R25" s="102">
        <f>P25+Q25</f>
        <v>163994</v>
      </c>
      <c r="S25" s="105">
        <v>80000</v>
      </c>
      <c r="T25" s="106">
        <v>105500</v>
      </c>
      <c r="U25" s="107">
        <v>137296</v>
      </c>
      <c r="V25" s="108">
        <f t="shared" si="2"/>
        <v>185500</v>
      </c>
      <c r="W25" s="102">
        <v>14.33</v>
      </c>
      <c r="X25" s="109">
        <v>30000</v>
      </c>
      <c r="Y25" s="56">
        <f t="shared" si="5"/>
        <v>429900</v>
      </c>
    </row>
    <row r="26" spans="1:26" ht="26.4" x14ac:dyDescent="0.3">
      <c r="A26" s="41">
        <v>19</v>
      </c>
      <c r="B26" s="42" t="s">
        <v>75</v>
      </c>
      <c r="C26" s="43" t="s">
        <v>76</v>
      </c>
      <c r="D26" s="44" t="s">
        <v>63</v>
      </c>
      <c r="E26" s="45">
        <v>26</v>
      </c>
      <c r="F26" s="47">
        <v>800</v>
      </c>
      <c r="G26" s="46">
        <v>500</v>
      </c>
      <c r="H26" s="46">
        <v>100</v>
      </c>
      <c r="I26" s="46"/>
      <c r="J26" s="46">
        <v>200</v>
      </c>
      <c r="K26" s="47"/>
      <c r="L26" s="48"/>
      <c r="M26" s="46"/>
      <c r="N26" s="49">
        <f>F26+G26+H26+J26+K26+L26+M26</f>
        <v>1600</v>
      </c>
      <c r="O26" s="50">
        <v>1300</v>
      </c>
      <c r="P26" s="50">
        <v>1200</v>
      </c>
      <c r="Q26" s="50">
        <v>5500</v>
      </c>
      <c r="R26" s="51">
        <f>P26+Q26</f>
        <v>6700</v>
      </c>
      <c r="S26" s="52">
        <v>1000</v>
      </c>
      <c r="T26" s="60">
        <v>5900</v>
      </c>
      <c r="U26" s="61">
        <v>2100</v>
      </c>
      <c r="V26" s="55">
        <f t="shared" si="2"/>
        <v>6900</v>
      </c>
      <c r="W26" s="62">
        <v>17.12</v>
      </c>
      <c r="X26" s="96">
        <v>1000</v>
      </c>
      <c r="Y26" s="56">
        <f t="shared" si="5"/>
        <v>17120</v>
      </c>
    </row>
    <row r="27" spans="1:26" ht="15.6" x14ac:dyDescent="0.3">
      <c r="A27" s="97">
        <v>20</v>
      </c>
      <c r="B27" s="111" t="s">
        <v>77</v>
      </c>
      <c r="C27" s="112" t="s">
        <v>78</v>
      </c>
      <c r="D27" s="113" t="s">
        <v>36</v>
      </c>
      <c r="E27" s="114">
        <v>51.57</v>
      </c>
      <c r="F27" s="115">
        <v>6000</v>
      </c>
      <c r="G27" s="115">
        <v>700</v>
      </c>
      <c r="H27" s="115">
        <v>50</v>
      </c>
      <c r="I27" s="115"/>
      <c r="J27" s="115">
        <v>100</v>
      </c>
      <c r="K27" s="116"/>
      <c r="L27" s="117"/>
      <c r="M27" s="115"/>
      <c r="N27" s="118">
        <f t="shared" ref="N27" si="6">F27+G27+H27+J27+K27+L27+M27</f>
        <v>6850</v>
      </c>
      <c r="O27" s="119">
        <v>2815</v>
      </c>
      <c r="P27" s="119">
        <v>200</v>
      </c>
      <c r="Q27" s="119">
        <v>5900</v>
      </c>
      <c r="R27" s="120">
        <f t="shared" ref="R27" si="7">P27+Q27</f>
        <v>6100</v>
      </c>
      <c r="S27" s="121">
        <v>5000</v>
      </c>
      <c r="T27" s="122">
        <v>3870</v>
      </c>
      <c r="U27" s="123">
        <v>5045</v>
      </c>
      <c r="V27" s="124">
        <f>S27+T27</f>
        <v>8870</v>
      </c>
      <c r="W27" s="125">
        <v>49.63</v>
      </c>
      <c r="X27" s="126">
        <v>1200</v>
      </c>
      <c r="Y27" s="127">
        <f t="shared" si="5"/>
        <v>59556</v>
      </c>
    </row>
    <row r="28" spans="1:26" s="139" customFormat="1" ht="13.8" x14ac:dyDescent="0.3">
      <c r="A28" s="41">
        <v>21</v>
      </c>
      <c r="B28" s="128" t="s">
        <v>79</v>
      </c>
      <c r="C28" s="129" t="s">
        <v>80</v>
      </c>
      <c r="D28" s="129" t="s">
        <v>36</v>
      </c>
      <c r="E28" s="130">
        <v>64.45</v>
      </c>
      <c r="F28" s="131"/>
      <c r="G28" s="131"/>
      <c r="H28" s="131"/>
      <c r="I28" s="131"/>
      <c r="J28" s="131"/>
      <c r="K28" s="132"/>
      <c r="L28" s="41"/>
      <c r="M28" s="131"/>
      <c r="N28" s="133"/>
      <c r="O28" s="50"/>
      <c r="P28" s="50"/>
      <c r="Q28" s="50"/>
      <c r="R28" s="134"/>
      <c r="S28" s="135">
        <v>70</v>
      </c>
      <c r="T28" s="136"/>
      <c r="U28" s="137"/>
      <c r="V28" s="138"/>
      <c r="W28" s="139">
        <v>64.45</v>
      </c>
      <c r="X28" s="140">
        <v>70</v>
      </c>
      <c r="Y28" s="141">
        <f t="shared" si="5"/>
        <v>4511.5</v>
      </c>
    </row>
    <row r="29" spans="1:26" s="95" customFormat="1" x14ac:dyDescent="0.3">
      <c r="A29" s="142"/>
      <c r="B29" s="143" t="s">
        <v>70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  <c r="O29" s="145"/>
      <c r="P29" s="145"/>
      <c r="Q29" s="145"/>
      <c r="R29" s="146"/>
      <c r="S29" s="147"/>
      <c r="T29" s="148"/>
      <c r="U29" s="149"/>
      <c r="V29" s="150"/>
      <c r="W29" s="151"/>
      <c r="X29" s="152"/>
      <c r="Y29" s="153">
        <f>SUM(Y24:Y28)</f>
        <v>596992.5</v>
      </c>
    </row>
    <row r="30" spans="1:26" x14ac:dyDescent="0.3">
      <c r="A30" s="154"/>
      <c r="B30" s="16"/>
      <c r="C30" s="155"/>
      <c r="D30" s="156"/>
      <c r="E30" s="156"/>
      <c r="F30" s="155"/>
      <c r="G30" s="155"/>
      <c r="H30" s="156"/>
      <c r="I30" s="157"/>
      <c r="J30" s="157"/>
      <c r="K30" s="158"/>
      <c r="L30" s="159"/>
      <c r="M30" s="160"/>
      <c r="N30" s="161"/>
      <c r="O30" s="162"/>
      <c r="P30" s="162"/>
      <c r="Q30" s="162"/>
      <c r="R30" s="163"/>
      <c r="S30" s="164"/>
      <c r="T30" s="165"/>
      <c r="U30" s="166"/>
      <c r="V30" s="167"/>
      <c r="W30" s="168"/>
      <c r="X30" s="169"/>
      <c r="Y30" s="168"/>
    </row>
    <row r="31" spans="1:26" x14ac:dyDescent="0.3">
      <c r="A31" s="154"/>
      <c r="B31" s="170"/>
      <c r="C31" s="171"/>
      <c r="D31" s="172"/>
      <c r="E31" s="173"/>
      <c r="F31" s="158"/>
      <c r="G31" s="160"/>
      <c r="H31" s="160"/>
      <c r="I31" s="160"/>
      <c r="J31" s="160"/>
      <c r="K31" s="158"/>
      <c r="L31" s="159"/>
      <c r="M31" s="160"/>
      <c r="N31" s="161"/>
      <c r="O31" s="162"/>
      <c r="P31" s="162"/>
      <c r="Q31" s="162"/>
      <c r="R31" s="163"/>
      <c r="S31" s="164"/>
      <c r="T31" s="165"/>
      <c r="U31" s="166"/>
      <c r="V31" s="167"/>
      <c r="W31" s="168"/>
      <c r="X31" s="169"/>
      <c r="Y31" s="168"/>
    </row>
    <row r="32" spans="1:26" ht="15.6" x14ac:dyDescent="0.3">
      <c r="B32" s="17" t="s">
        <v>81</v>
      </c>
      <c r="H32" s="6" t="s">
        <v>54</v>
      </c>
      <c r="Y32" s="174"/>
    </row>
    <row r="33" spans="2:2" ht="15.6" x14ac:dyDescent="0.3">
      <c r="B33" s="17"/>
    </row>
    <row r="34" spans="2:2" ht="16.2" x14ac:dyDescent="0.3">
      <c r="B34" s="175" t="s">
        <v>82</v>
      </c>
    </row>
    <row r="35" spans="2:2" ht="16.2" x14ac:dyDescent="0.3">
      <c r="B35" s="175"/>
    </row>
    <row r="36" spans="2:2" ht="16.2" x14ac:dyDescent="0.3">
      <c r="B36" s="175" t="s">
        <v>83</v>
      </c>
    </row>
    <row r="37" spans="2:2" ht="16.2" x14ac:dyDescent="0.3">
      <c r="B37" s="176" t="s">
        <v>84</v>
      </c>
    </row>
    <row r="38" spans="2:2" ht="16.2" x14ac:dyDescent="0.3">
      <c r="B38" s="176" t="s">
        <v>85</v>
      </c>
    </row>
    <row r="39" spans="2:2" ht="16.2" x14ac:dyDescent="0.3">
      <c r="B39" s="176" t="s">
        <v>86</v>
      </c>
    </row>
    <row r="40" spans="2:2" ht="16.2" x14ac:dyDescent="0.3">
      <c r="B40" s="176" t="s">
        <v>87</v>
      </c>
    </row>
    <row r="41" spans="2:2" ht="16.2" x14ac:dyDescent="0.3">
      <c r="B41" s="176" t="s">
        <v>88</v>
      </c>
    </row>
    <row r="42" spans="2:2" ht="16.2" x14ac:dyDescent="0.3">
      <c r="B42" s="176" t="s">
        <v>89</v>
      </c>
    </row>
    <row r="43" spans="2:2" ht="16.2" x14ac:dyDescent="0.3">
      <c r="B43" s="176" t="s">
        <v>90</v>
      </c>
    </row>
    <row r="44" spans="2:2" ht="16.2" x14ac:dyDescent="0.3">
      <c r="B44" s="176" t="s">
        <v>91</v>
      </c>
    </row>
    <row r="45" spans="2:2" ht="16.2" x14ac:dyDescent="0.3">
      <c r="B45" s="176" t="s">
        <v>92</v>
      </c>
    </row>
    <row r="46" spans="2:2" ht="16.2" x14ac:dyDescent="0.3">
      <c r="B46" s="176" t="s">
        <v>93</v>
      </c>
    </row>
    <row r="47" spans="2:2" ht="16.2" x14ac:dyDescent="0.3">
      <c r="B47" s="176" t="s">
        <v>94</v>
      </c>
    </row>
    <row r="48" spans="2:2" ht="16.2" x14ac:dyDescent="0.3">
      <c r="B48" s="175" t="s">
        <v>95</v>
      </c>
    </row>
  </sheetData>
  <mergeCells count="10">
    <mergeCell ref="W21:X21"/>
    <mergeCell ref="B22:M22"/>
    <mergeCell ref="B23:M23"/>
    <mergeCell ref="B29:M29"/>
    <mergeCell ref="V1:Y1"/>
    <mergeCell ref="A4:E4"/>
    <mergeCell ref="F4:M4"/>
    <mergeCell ref="N4:S4"/>
    <mergeCell ref="T4:V4"/>
    <mergeCell ref="W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2023-04-18T09:38:47Z</dcterms:created>
  <dcterms:modified xsi:type="dcterms:W3CDTF">2023-04-18T09:40:18Z</dcterms:modified>
</cp:coreProperties>
</file>